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BorderUnselectedTables="0" codeName="ThisWorkbook" defaultThemeVersion="124226"/>
  <bookViews>
    <workbookView showSheetTabs="0" xWindow="480" yWindow="72" windowWidth="11412" windowHeight="5256" tabRatio="0"/>
  </bookViews>
  <sheets>
    <sheet name="dbase" sheetId="1" r:id="rId1"/>
    <sheet name="DBASE2" sheetId="2" r:id="rId2"/>
    <sheet name="DBASE1" sheetId="3" state="hidden" r:id="rId3"/>
    <sheet name="DATA BASE" sheetId="7" r:id="rId4"/>
    <sheet name="rekapumur" sheetId="8" r:id="rId5"/>
  </sheets>
  <definedNames>
    <definedName name="_xlnm._FilterDatabase" localSheetId="0" hidden="1">dbase!$B$4:$E$631</definedName>
    <definedName name="almukmin">DBASE1!$AAA$3000</definedName>
    <definedName name="bandaraindah">DBASE1!$AAA$3014</definedName>
    <definedName name="hp">DBASE1!$ZX$3021</definedName>
    <definedName name="jmlArrosidin">DBASE1!$AAA$3001</definedName>
    <definedName name="jmlmukmin">DBASE1!$AAA$3000</definedName>
    <definedName name="juatalaut">DBASE1!$AAA$3015</definedName>
    <definedName name="jumlahmukmin">DBASE1!$AAA$3000</definedName>
    <definedName name="kamp.atas">DBASE1!$AAA$3002</definedName>
    <definedName name="kamp.bawah">DBASE1!$AAA$3003</definedName>
    <definedName name="kamp.satu">DBASE1!$AAA$3005</definedName>
    <definedName name="kl">DBASE1!$ZX$3023</definedName>
    <definedName name="L">DBASE1!$ZX$3007</definedName>
    <definedName name="markoni">DBASE1!$AAA$3004</definedName>
    <definedName name="mulawarman">DBASE1!$AAA$3010</definedName>
    <definedName name="NAME">DBASE1!$ZX$3016</definedName>
    <definedName name="NO">DBASE1!$ZX$2999</definedName>
    <definedName name="ortoo">DBASE1!$ZX$3019</definedName>
    <definedName name="P">DBASE1!$ZX$3008</definedName>
    <definedName name="pantaiindah">DBASE1!$AAA$3008</definedName>
    <definedName name="pantura">DBASE1!$AAA$3009</definedName>
    <definedName name="perikanan">DBASE1!$AAA$3007</definedName>
    <definedName name="perum.indah">DBASE1!$AAA$3013</definedName>
    <definedName name="perumnas">DBASE1!$AAA$3012</definedName>
    <definedName name="perumondah">DBASE1!$AAA$3013</definedName>
    <definedName name="sebengkok">DBASE1!$AAA$3011</definedName>
    <definedName name="Simp.tiga">DBASE1!$AAA$3006</definedName>
    <definedName name="TAHUN1990">DBASE1!$AAA$3020</definedName>
    <definedName name="TAHUN1991">DBASE1!$AAA$3021</definedName>
    <definedName name="TAHUN1992">DBASE1!$AAA$3022</definedName>
    <definedName name="TAHUN1993">DBASE1!$AAA$3023</definedName>
    <definedName name="TAHUN1994">DBASE1!$AAA$3024</definedName>
    <definedName name="TAHUN1995">DBASE1!$AAA$3025</definedName>
    <definedName name="TAHUN1996">DBASE1!$AAA$3026</definedName>
    <definedName name="TAHUN1997">DBASE1!$AAA$3027</definedName>
    <definedName name="TAHUN1998">DBASE1!$AAA$3028</definedName>
    <definedName name="TAHUN1999">DBASE1!$AAA$3029</definedName>
    <definedName name="TAHUN2000">DBASE1!$AAA$3030</definedName>
    <definedName name="TAHUN2001">DBASE1!$AAA$3031</definedName>
    <definedName name="TAHUN2002">DBASE1!$AAA$3032</definedName>
    <definedName name="TAHUN2003">DBASE1!$AAA$3033</definedName>
    <definedName name="TAHUN2004">DBASE1!$AAA$3034</definedName>
    <definedName name="TAHUN2005">DBASE1!$AAA$3035</definedName>
    <definedName name="TAHUN2006">DBASE1!$AAA$3036</definedName>
    <definedName name="TAHUN2007">DBASE1!$AAA$3037</definedName>
    <definedName name="TAHUN2008">DBASE1!$AAA$3038</definedName>
    <definedName name="TAHUN2009">DBASE1!$AAA$3039</definedName>
    <definedName name="TAHUN2010">DBASE1!$AAA$3040</definedName>
    <definedName name="TAHUN2011">DBASE1!$AAA$3041</definedName>
    <definedName name="TAHUN2012">DBASE1!$AAA$3042</definedName>
    <definedName name="TAHUN2013">DBASE1!$AAA$3043</definedName>
    <definedName name="TAHUN2014">DBASE1!$AAA$3044</definedName>
    <definedName name="TAHUN2015">DBASE1!$AAA$3045</definedName>
    <definedName name="TAHUN2016">DBASE1!$AAA$3046</definedName>
    <definedName name="TAHUN2017">DBASE1!$AAA$3047</definedName>
    <definedName name="TAHUN2018">DBASE1!$AAA$3048</definedName>
    <definedName name="TAHUN2019">DBASE1!$AAA$3049</definedName>
    <definedName name="TAHUN2020">DBASE1!$AAA$3050</definedName>
    <definedName name="TAHUN2021">DBASE1!$AAA$3051</definedName>
    <definedName name="TAHUN2022">DBASE1!$AAA$3052</definedName>
    <definedName name="TAHUN2023">DBASE1!$AAA$3053</definedName>
    <definedName name="TAHUN2024">DBASE1!$AAA$3054</definedName>
    <definedName name="TAHUN2025">DBASE1!$AAA$3055</definedName>
    <definedName name="tar.barat">DBASE1!$ZX$3002</definedName>
    <definedName name="tar.tim">DBASE1!$ZX$3001</definedName>
    <definedName name="tar.timur">DBASE1!$ZX$3001</definedName>
    <definedName name="tarakanutara">DBASE1!$ZX$3003</definedName>
    <definedName name="tarbarat">DBASE1!$ZX$3002</definedName>
    <definedName name="tartim">DBASE1!$ZX$3001</definedName>
    <definedName name="terdaftar">DBASE1!$ZX$3010</definedName>
    <definedName name="thkelahiran">DBASE1!$ZX$3012</definedName>
    <definedName name="tj.selorkota">DBASE1!$AAA$3016</definedName>
  </definedNames>
  <calcPr calcId="124519"/>
</workbook>
</file>

<file path=xl/calcChain.xml><?xml version="1.0" encoding="utf-8"?>
<calcChain xmlns="http://schemas.openxmlformats.org/spreadsheetml/2006/main">
  <c r="D630" i="1"/>
  <c r="D631"/>
  <c r="D632"/>
  <c r="D633"/>
  <c r="D634"/>
  <c r="D635"/>
  <c r="D636"/>
  <c r="D637"/>
  <c r="D638"/>
  <c r="D639"/>
  <c r="D640"/>
  <c r="D641"/>
  <c r="D642"/>
  <c r="D643"/>
  <c r="D644"/>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D682"/>
  <c r="D683"/>
  <c r="D684"/>
  <c r="D685"/>
  <c r="D686"/>
  <c r="D687"/>
  <c r="D688"/>
  <c r="D689"/>
  <c r="D690"/>
  <c r="D691"/>
  <c r="D692"/>
  <c r="D693"/>
  <c r="D694"/>
  <c r="D695"/>
  <c r="D696"/>
  <c r="D697"/>
  <c r="D698"/>
  <c r="D699"/>
  <c r="D700"/>
  <c r="D701"/>
  <c r="D702"/>
  <c r="D703"/>
  <c r="D704"/>
  <c r="D705"/>
  <c r="D706"/>
  <c r="D707"/>
  <c r="D708"/>
  <c r="D709"/>
  <c r="D710"/>
  <c r="D711"/>
  <c r="C511"/>
  <c r="C512"/>
  <c r="C513"/>
  <c r="C514"/>
  <c r="C515"/>
  <c r="C516"/>
  <c r="C517"/>
  <c r="C518"/>
  <c r="C519"/>
  <c r="C520"/>
  <c r="C521"/>
  <c r="C522"/>
  <c r="C523"/>
  <c r="C524"/>
  <c r="C525"/>
  <c r="C526"/>
  <c r="C527"/>
  <c r="C528"/>
  <c r="C529"/>
  <c r="C530"/>
  <c r="C531"/>
  <c r="C532"/>
  <c r="C533"/>
  <c r="C534"/>
  <c r="C535"/>
  <c r="C536"/>
  <c r="C537"/>
  <c r="C538"/>
  <c r="C539"/>
  <c r="C540"/>
  <c r="C541"/>
  <c r="C542"/>
  <c r="C543"/>
  <c r="C544"/>
  <c r="C545"/>
  <c r="C546"/>
  <c r="C547"/>
  <c r="C548"/>
  <c r="C549"/>
  <c r="C550"/>
  <c r="C551"/>
  <c r="C552"/>
  <c r="C553"/>
  <c r="C554"/>
  <c r="C555"/>
  <c r="C556"/>
  <c r="C557"/>
  <c r="C558"/>
  <c r="C559"/>
  <c r="C560"/>
  <c r="C561"/>
  <c r="C562"/>
  <c r="C563"/>
  <c r="C564"/>
  <c r="C565"/>
  <c r="C566"/>
  <c r="C567"/>
  <c r="C568"/>
  <c r="C569"/>
  <c r="C570"/>
  <c r="C571"/>
  <c r="C572"/>
  <c r="C573"/>
  <c r="C574"/>
  <c r="C575"/>
  <c r="C576"/>
  <c r="C577"/>
  <c r="C578"/>
  <c r="C579"/>
  <c r="C580"/>
  <c r="C581"/>
  <c r="C582"/>
  <c r="C583"/>
  <c r="C584"/>
  <c r="C585"/>
  <c r="C586"/>
  <c r="C587"/>
  <c r="C588"/>
  <c r="C589"/>
  <c r="C590"/>
  <c r="C591"/>
  <c r="C592"/>
  <c r="C593"/>
  <c r="C594"/>
  <c r="C595"/>
  <c r="C596"/>
  <c r="C597"/>
  <c r="C598"/>
  <c r="C599"/>
  <c r="C600"/>
  <c r="C601"/>
  <c r="C602"/>
  <c r="C603"/>
  <c r="C604"/>
  <c r="C605"/>
  <c r="C606"/>
  <c r="C607"/>
  <c r="C608"/>
  <c r="C609"/>
  <c r="C610"/>
  <c r="C611"/>
  <c r="C612"/>
  <c r="C613"/>
  <c r="C614"/>
  <c r="C615"/>
  <c r="C616"/>
  <c r="C617"/>
  <c r="C618"/>
  <c r="C619"/>
  <c r="C620"/>
  <c r="C621"/>
  <c r="C622"/>
  <c r="C623"/>
  <c r="C624"/>
  <c r="C625"/>
  <c r="C626"/>
  <c r="C627"/>
  <c r="C628"/>
  <c r="C629"/>
  <c r="C630"/>
  <c r="C631"/>
  <c r="C632"/>
  <c r="C633"/>
  <c r="C634"/>
  <c r="C635"/>
  <c r="C636"/>
  <c r="C637"/>
  <c r="C638"/>
  <c r="C639"/>
  <c r="C640"/>
  <c r="C641"/>
  <c r="C642"/>
  <c r="C643"/>
  <c r="C644"/>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C682"/>
  <c r="C683"/>
  <c r="C684"/>
  <c r="C685"/>
  <c r="C686"/>
  <c r="C687"/>
  <c r="C688"/>
  <c r="C689"/>
  <c r="C690"/>
  <c r="C691"/>
  <c r="C692"/>
  <c r="C693"/>
  <c r="C694"/>
  <c r="C695"/>
  <c r="C696"/>
  <c r="C697"/>
  <c r="C698"/>
  <c r="C699"/>
  <c r="C700"/>
  <c r="C701"/>
  <c r="C702"/>
  <c r="C703"/>
  <c r="C704"/>
  <c r="C705"/>
  <c r="C706"/>
  <c r="C707"/>
  <c r="C708"/>
  <c r="C709"/>
  <c r="E2" i="8"/>
  <c r="F14" s="1"/>
  <c r="C99" i="1"/>
  <c r="E7"/>
  <c r="E8" s="1"/>
  <c r="D11"/>
  <c r="D12"/>
  <c r="D13"/>
  <c r="D14"/>
  <c r="D15"/>
  <c r="D16"/>
  <c r="D17"/>
  <c r="D18"/>
  <c r="D19"/>
  <c r="D20"/>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9"/>
  <c r="D70"/>
  <c r="D71"/>
  <c r="D72"/>
  <c r="D73"/>
  <c r="D74"/>
  <c r="D75"/>
  <c r="D76"/>
  <c r="D77"/>
  <c r="D78"/>
  <c r="D79"/>
  <c r="D80"/>
  <c r="D81"/>
  <c r="D82"/>
  <c r="D83"/>
  <c r="D84"/>
  <c r="D85"/>
  <c r="D86"/>
  <c r="D87"/>
  <c r="D88"/>
  <c r="D89"/>
  <c r="D90"/>
  <c r="D91"/>
  <c r="D92"/>
  <c r="D93"/>
  <c r="D94"/>
  <c r="D95"/>
  <c r="D96"/>
  <c r="D97"/>
  <c r="D98"/>
  <c r="D99"/>
  <c r="D100"/>
  <c r="D101"/>
  <c r="D102"/>
  <c r="D103"/>
  <c r="D104"/>
  <c r="D105"/>
  <c r="D106"/>
  <c r="D107"/>
  <c r="D108"/>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D210"/>
  <c r="D211"/>
  <c r="D212"/>
  <c r="D213"/>
  <c r="D214"/>
  <c r="D215"/>
  <c r="D216"/>
  <c r="D217"/>
  <c r="D218"/>
  <c r="D219"/>
  <c r="D220"/>
  <c r="D221"/>
  <c r="D222"/>
  <c r="D223"/>
  <c r="D224"/>
  <c r="D225"/>
  <c r="D226"/>
  <c r="D227"/>
  <c r="D228"/>
  <c r="D229"/>
  <c r="D230"/>
  <c r="D231"/>
  <c r="D232"/>
  <c r="D233"/>
  <c r="D234"/>
  <c r="D235"/>
  <c r="D236"/>
  <c r="D237"/>
  <c r="D238"/>
  <c r="D239"/>
  <c r="D240"/>
  <c r="D241"/>
  <c r="D242"/>
  <c r="D243"/>
  <c r="D244"/>
  <c r="D245"/>
  <c r="D246"/>
  <c r="D247"/>
  <c r="D248"/>
  <c r="D249"/>
  <c r="D250"/>
  <c r="D251"/>
  <c r="D252"/>
  <c r="D253"/>
  <c r="D254"/>
  <c r="D255"/>
  <c r="D256"/>
  <c r="D257"/>
  <c r="D258"/>
  <c r="D259"/>
  <c r="D260"/>
  <c r="D261"/>
  <c r="D262"/>
  <c r="D263"/>
  <c r="D264"/>
  <c r="D265"/>
  <c r="D266"/>
  <c r="D267"/>
  <c r="D268"/>
  <c r="D269"/>
  <c r="D270"/>
  <c r="D271"/>
  <c r="D272"/>
  <c r="D273"/>
  <c r="D274"/>
  <c r="D275"/>
  <c r="D276"/>
  <c r="D277"/>
  <c r="D278"/>
  <c r="D279"/>
  <c r="D280"/>
  <c r="D281"/>
  <c r="D282"/>
  <c r="D283"/>
  <c r="D284"/>
  <c r="D285"/>
  <c r="D286"/>
  <c r="D287"/>
  <c r="D288"/>
  <c r="D289"/>
  <c r="D290"/>
  <c r="D291"/>
  <c r="D292"/>
  <c r="D293"/>
  <c r="D294"/>
  <c r="D295"/>
  <c r="D296"/>
  <c r="D297"/>
  <c r="D298"/>
  <c r="D299"/>
  <c r="D300"/>
  <c r="D301"/>
  <c r="D302"/>
  <c r="D303"/>
  <c r="D304"/>
  <c r="D305"/>
  <c r="D306"/>
  <c r="D307"/>
  <c r="D308"/>
  <c r="D309"/>
  <c r="D310"/>
  <c r="D311"/>
  <c r="D312"/>
  <c r="D313"/>
  <c r="D314"/>
  <c r="D315"/>
  <c r="D316"/>
  <c r="D317"/>
  <c r="D318"/>
  <c r="D319"/>
  <c r="D320"/>
  <c r="D321"/>
  <c r="D322"/>
  <c r="D323"/>
  <c r="D324"/>
  <c r="D325"/>
  <c r="D326"/>
  <c r="D327"/>
  <c r="D328"/>
  <c r="D329"/>
  <c r="D330"/>
  <c r="D331"/>
  <c r="D332"/>
  <c r="D333"/>
  <c r="D334"/>
  <c r="D335"/>
  <c r="D336"/>
  <c r="D337"/>
  <c r="D338"/>
  <c r="D339"/>
  <c r="D340"/>
  <c r="D341"/>
  <c r="D342"/>
  <c r="D343"/>
  <c r="D344"/>
  <c r="D345"/>
  <c r="D346"/>
  <c r="D347"/>
  <c r="D348"/>
  <c r="D349"/>
  <c r="D350"/>
  <c r="D351"/>
  <c r="D352"/>
  <c r="D353"/>
  <c r="D354"/>
  <c r="D355"/>
  <c r="D356"/>
  <c r="D357"/>
  <c r="D358"/>
  <c r="D359"/>
  <c r="D360"/>
  <c r="D361"/>
  <c r="D362"/>
  <c r="D363"/>
  <c r="D364"/>
  <c r="D365"/>
  <c r="D366"/>
  <c r="D367"/>
  <c r="D368"/>
  <c r="D369"/>
  <c r="D370"/>
  <c r="D371"/>
  <c r="D372"/>
  <c r="D373"/>
  <c r="D374"/>
  <c r="D375"/>
  <c r="D376"/>
  <c r="D377"/>
  <c r="D378"/>
  <c r="D379"/>
  <c r="D380"/>
  <c r="D381"/>
  <c r="D382"/>
  <c r="D383"/>
  <c r="D384"/>
  <c r="D385"/>
  <c r="D386"/>
  <c r="D387"/>
  <c r="D388"/>
  <c r="D389"/>
  <c r="D390"/>
  <c r="D391"/>
  <c r="D392"/>
  <c r="D393"/>
  <c r="D394"/>
  <c r="D395"/>
  <c r="D396"/>
  <c r="D397"/>
  <c r="D398"/>
  <c r="D399"/>
  <c r="D400"/>
  <c r="D401"/>
  <c r="D402"/>
  <c r="D403"/>
  <c r="D404"/>
  <c r="D405"/>
  <c r="D406"/>
  <c r="D407"/>
  <c r="D408"/>
  <c r="D409"/>
  <c r="D410"/>
  <c r="D411"/>
  <c r="D412"/>
  <c r="D413"/>
  <c r="D414"/>
  <c r="D415"/>
  <c r="D416"/>
  <c r="D417"/>
  <c r="D418"/>
  <c r="D419"/>
  <c r="D420"/>
  <c r="D421"/>
  <c r="D422"/>
  <c r="D423"/>
  <c r="D424"/>
  <c r="D425"/>
  <c r="D426"/>
  <c r="D427"/>
  <c r="D428"/>
  <c r="D429"/>
  <c r="D430"/>
  <c r="D431"/>
  <c r="D432"/>
  <c r="D433"/>
  <c r="D434"/>
  <c r="D435"/>
  <c r="D436"/>
  <c r="D437"/>
  <c r="D438"/>
  <c r="D439"/>
  <c r="D440"/>
  <c r="D441"/>
  <c r="D442"/>
  <c r="D443"/>
  <c r="D444"/>
  <c r="D445"/>
  <c r="D446"/>
  <c r="D447"/>
  <c r="D448"/>
  <c r="D449"/>
  <c r="D450"/>
  <c r="D451"/>
  <c r="D452"/>
  <c r="D453"/>
  <c r="D454"/>
  <c r="D455"/>
  <c r="D456"/>
  <c r="D457"/>
  <c r="D458"/>
  <c r="D459"/>
  <c r="D460"/>
  <c r="D461"/>
  <c r="D462"/>
  <c r="D463"/>
  <c r="D464"/>
  <c r="D465"/>
  <c r="D466"/>
  <c r="D467"/>
  <c r="D468"/>
  <c r="D469"/>
  <c r="D470"/>
  <c r="D471"/>
  <c r="D472"/>
  <c r="D473"/>
  <c r="D474"/>
  <c r="D475"/>
  <c r="D476"/>
  <c r="D477"/>
  <c r="D478"/>
  <c r="D479"/>
  <c r="D480"/>
  <c r="D481"/>
  <c r="D482"/>
  <c r="D483"/>
  <c r="D484"/>
  <c r="D485"/>
  <c r="D486"/>
  <c r="D487"/>
  <c r="D488"/>
  <c r="D489"/>
  <c r="D490"/>
  <c r="D491"/>
  <c r="D492"/>
  <c r="D493"/>
  <c r="D494"/>
  <c r="D495"/>
  <c r="D496"/>
  <c r="D497"/>
  <c r="D498"/>
  <c r="D499"/>
  <c r="D500"/>
  <c r="D501"/>
  <c r="D502"/>
  <c r="D503"/>
  <c r="D504"/>
  <c r="D505"/>
  <c r="D506"/>
  <c r="D507"/>
  <c r="D508"/>
  <c r="D509"/>
  <c r="D510"/>
  <c r="D511"/>
  <c r="D512"/>
  <c r="D513"/>
  <c r="D514"/>
  <c r="D515"/>
  <c r="D516"/>
  <c r="D517"/>
  <c r="D518"/>
  <c r="D519"/>
  <c r="D520"/>
  <c r="D521"/>
  <c r="D522"/>
  <c r="D523"/>
  <c r="D524"/>
  <c r="D525"/>
  <c r="D526"/>
  <c r="D527"/>
  <c r="D528"/>
  <c r="D529"/>
  <c r="D530"/>
  <c r="D531"/>
  <c r="D532"/>
  <c r="D533"/>
  <c r="D534"/>
  <c r="D535"/>
  <c r="D536"/>
  <c r="D537"/>
  <c r="D538"/>
  <c r="D539"/>
  <c r="D540"/>
  <c r="D541"/>
  <c r="D542"/>
  <c r="D543"/>
  <c r="D544"/>
  <c r="D545"/>
  <c r="D546"/>
  <c r="D547"/>
  <c r="D548"/>
  <c r="D549"/>
  <c r="D550"/>
  <c r="D551"/>
  <c r="D552"/>
  <c r="D553"/>
  <c r="D554"/>
  <c r="D555"/>
  <c r="D556"/>
  <c r="D557"/>
  <c r="D558"/>
  <c r="D559"/>
  <c r="D560"/>
  <c r="D561"/>
  <c r="D562"/>
  <c r="D563"/>
  <c r="D564"/>
  <c r="D565"/>
  <c r="D566"/>
  <c r="D567"/>
  <c r="D568"/>
  <c r="D569"/>
  <c r="D570"/>
  <c r="D571"/>
  <c r="D572"/>
  <c r="D573"/>
  <c r="D574"/>
  <c r="D575"/>
  <c r="D576"/>
  <c r="D577"/>
  <c r="D578"/>
  <c r="D579"/>
  <c r="D580"/>
  <c r="D581"/>
  <c r="D582"/>
  <c r="D583"/>
  <c r="D584"/>
  <c r="D585"/>
  <c r="D586"/>
  <c r="D587"/>
  <c r="D588"/>
  <c r="D589"/>
  <c r="D590"/>
  <c r="D591"/>
  <c r="D592"/>
  <c r="D593"/>
  <c r="D594"/>
  <c r="D595"/>
  <c r="D596"/>
  <c r="D597"/>
  <c r="D598"/>
  <c r="D599"/>
  <c r="D600"/>
  <c r="D601"/>
  <c r="D602"/>
  <c r="D603"/>
  <c r="D604"/>
  <c r="D605"/>
  <c r="D606"/>
  <c r="D607"/>
  <c r="D608"/>
  <c r="D609"/>
  <c r="D610"/>
  <c r="D611"/>
  <c r="D612"/>
  <c r="D613"/>
  <c r="D614"/>
  <c r="D615"/>
  <c r="D616"/>
  <c r="D617"/>
  <c r="D618"/>
  <c r="D619"/>
  <c r="D620"/>
  <c r="D621"/>
  <c r="D622"/>
  <c r="D623"/>
  <c r="D624"/>
  <c r="D625"/>
  <c r="D626"/>
  <c r="D627"/>
  <c r="D628"/>
  <c r="D629"/>
  <c r="D7"/>
  <c r="D8"/>
  <c r="D9"/>
  <c r="D10"/>
  <c r="D6"/>
  <c r="C6"/>
  <c r="C7"/>
  <c r="C8"/>
  <c r="C9"/>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507"/>
  <c r="C508"/>
  <c r="C509"/>
  <c r="C510"/>
  <c r="C100"/>
  <c r="C101"/>
  <c r="C102"/>
  <c r="C103"/>
  <c r="C104"/>
  <c r="C105"/>
  <c r="C106"/>
  <c r="C107"/>
  <c r="C108"/>
  <c r="C109"/>
  <c r="C110"/>
  <c r="C111"/>
  <c r="C112"/>
  <c r="C113"/>
  <c r="C114"/>
  <c r="C115"/>
  <c r="C116"/>
  <c r="C117"/>
  <c r="C118"/>
  <c r="C119"/>
  <c r="C120"/>
  <c r="C121"/>
  <c r="C122"/>
  <c r="C123"/>
  <c r="C124"/>
  <c r="C125"/>
  <c r="C126"/>
  <c r="C127"/>
  <c r="C128"/>
  <c r="C129"/>
  <c r="C130"/>
  <c r="C131"/>
  <c r="C132"/>
  <c r="C133"/>
  <c r="C134"/>
  <c r="C135"/>
  <c r="C136"/>
  <c r="C137"/>
  <c r="C138"/>
  <c r="C139"/>
  <c r="C140"/>
  <c r="C141"/>
  <c r="C142"/>
  <c r="C143"/>
  <c r="C144"/>
  <c r="C145"/>
  <c r="C146"/>
  <c r="C147"/>
  <c r="C148"/>
  <c r="C149"/>
  <c r="C150"/>
  <c r="C151"/>
  <c r="C152"/>
  <c r="C153"/>
  <c r="C154"/>
  <c r="C155"/>
  <c r="C156"/>
  <c r="C157"/>
  <c r="C158"/>
  <c r="C159"/>
  <c r="C160"/>
  <c r="C161"/>
  <c r="C162"/>
  <c r="C163"/>
  <c r="C164"/>
  <c r="C165"/>
  <c r="C166"/>
  <c r="C167"/>
  <c r="C168"/>
  <c r="C169"/>
  <c r="C170"/>
  <c r="C171"/>
  <c r="C172"/>
  <c r="C173"/>
  <c r="C174"/>
  <c r="C175"/>
  <c r="C176"/>
  <c r="C177"/>
  <c r="C178"/>
  <c r="C179"/>
  <c r="C180"/>
  <c r="C181"/>
  <c r="C182"/>
  <c r="C183"/>
  <c r="C184"/>
  <c r="C185"/>
  <c r="C186"/>
  <c r="C187"/>
  <c r="C188"/>
  <c r="C189"/>
  <c r="C190"/>
  <c r="C191"/>
  <c r="C192"/>
  <c r="C193"/>
  <c r="C194"/>
  <c r="C195"/>
  <c r="C196"/>
  <c r="C197"/>
  <c r="C198"/>
  <c r="C199"/>
  <c r="C200"/>
  <c r="C201"/>
  <c r="C202"/>
  <c r="C203"/>
  <c r="C204"/>
  <c r="C205"/>
  <c r="C206"/>
  <c r="C207"/>
  <c r="C208"/>
  <c r="C209"/>
  <c r="C210"/>
  <c r="C211"/>
  <c r="C212"/>
  <c r="C213"/>
  <c r="C214"/>
  <c r="C215"/>
  <c r="C216"/>
  <c r="C217"/>
  <c r="C218"/>
  <c r="C219"/>
  <c r="C220"/>
  <c r="C221"/>
  <c r="C222"/>
  <c r="C223"/>
  <c r="C224"/>
  <c r="C225"/>
  <c r="C226"/>
  <c r="C227"/>
  <c r="C228"/>
  <c r="C229"/>
  <c r="C230"/>
  <c r="C231"/>
  <c r="C232"/>
  <c r="C233"/>
  <c r="C234"/>
  <c r="C235"/>
  <c r="C236"/>
  <c r="C237"/>
  <c r="C238"/>
  <c r="C239"/>
  <c r="C240"/>
  <c r="C241"/>
  <c r="C242"/>
  <c r="C243"/>
  <c r="C244"/>
  <c r="C245"/>
  <c r="C246"/>
  <c r="C247"/>
  <c r="C248"/>
  <c r="C249"/>
  <c r="C250"/>
  <c r="C251"/>
  <c r="C252"/>
  <c r="C253"/>
  <c r="C254"/>
  <c r="C255"/>
  <c r="C256"/>
  <c r="C257"/>
  <c r="C258"/>
  <c r="C259"/>
  <c r="C260"/>
  <c r="C261"/>
  <c r="C262"/>
  <c r="C263"/>
  <c r="C264"/>
  <c r="C265"/>
  <c r="C266"/>
  <c r="C267"/>
  <c r="C268"/>
  <c r="C269"/>
  <c r="C270"/>
  <c r="C271"/>
  <c r="C272"/>
  <c r="C273"/>
  <c r="C274"/>
  <c r="C275"/>
  <c r="C276"/>
  <c r="C277"/>
  <c r="C278"/>
  <c r="C279"/>
  <c r="C280"/>
  <c r="C281"/>
  <c r="C282"/>
  <c r="C283"/>
  <c r="C284"/>
  <c r="C285"/>
  <c r="C286"/>
  <c r="C287"/>
  <c r="C288"/>
  <c r="C289"/>
  <c r="C290"/>
  <c r="C291"/>
  <c r="C292"/>
  <c r="C293"/>
  <c r="C294"/>
  <c r="C295"/>
  <c r="C296"/>
  <c r="C297"/>
  <c r="C298"/>
  <c r="C299"/>
  <c r="C300"/>
  <c r="C301"/>
  <c r="C302"/>
  <c r="C303"/>
  <c r="C304"/>
  <c r="C305"/>
  <c r="C306"/>
  <c r="C307"/>
  <c r="C308"/>
  <c r="C309"/>
  <c r="C310"/>
  <c r="C311"/>
  <c r="C312"/>
  <c r="C313"/>
  <c r="C314"/>
  <c r="C315"/>
  <c r="C316"/>
  <c r="C317"/>
  <c r="C318"/>
  <c r="C319"/>
  <c r="C320"/>
  <c r="C321"/>
  <c r="C322"/>
  <c r="C323"/>
  <c r="C324"/>
  <c r="C325"/>
  <c r="C326"/>
  <c r="C327"/>
  <c r="C328"/>
  <c r="C329"/>
  <c r="C330"/>
  <c r="C331"/>
  <c r="C332"/>
  <c r="C333"/>
  <c r="C334"/>
  <c r="C335"/>
  <c r="C336"/>
  <c r="C337"/>
  <c r="C338"/>
  <c r="C339"/>
  <c r="C340"/>
  <c r="C341"/>
  <c r="C342"/>
  <c r="C343"/>
  <c r="C344"/>
  <c r="C345"/>
  <c r="C346"/>
  <c r="C347"/>
  <c r="C348"/>
  <c r="C349"/>
  <c r="C350"/>
  <c r="C351"/>
  <c r="C352"/>
  <c r="C353"/>
  <c r="C354"/>
  <c r="C355"/>
  <c r="C356"/>
  <c r="C357"/>
  <c r="C358"/>
  <c r="C359"/>
  <c r="C360"/>
  <c r="C361"/>
  <c r="C362"/>
  <c r="C363"/>
  <c r="C364"/>
  <c r="C365"/>
  <c r="C366"/>
  <c r="C367"/>
  <c r="C368"/>
  <c r="C369"/>
  <c r="C370"/>
  <c r="C371"/>
  <c r="C372"/>
  <c r="C373"/>
  <c r="C374"/>
  <c r="C375"/>
  <c r="C376"/>
  <c r="C377"/>
  <c r="C378"/>
  <c r="C379"/>
  <c r="C380"/>
  <c r="C381"/>
  <c r="C382"/>
  <c r="C383"/>
  <c r="C384"/>
  <c r="C385"/>
  <c r="C386"/>
  <c r="C387"/>
  <c r="C388"/>
  <c r="C389"/>
  <c r="C390"/>
  <c r="C391"/>
  <c r="C392"/>
  <c r="C393"/>
  <c r="C394"/>
  <c r="C395"/>
  <c r="C396"/>
  <c r="C397"/>
  <c r="C398"/>
  <c r="C399"/>
  <c r="C400"/>
  <c r="C401"/>
  <c r="C402"/>
  <c r="C403"/>
  <c r="C404"/>
  <c r="C405"/>
  <c r="C406"/>
  <c r="C407"/>
  <c r="C408"/>
  <c r="C409"/>
  <c r="C410"/>
  <c r="C411"/>
  <c r="C412"/>
  <c r="C413"/>
  <c r="C414"/>
  <c r="C415"/>
  <c r="C416"/>
  <c r="C417"/>
  <c r="C418"/>
  <c r="C419"/>
  <c r="C420"/>
  <c r="C421"/>
  <c r="C422"/>
  <c r="C423"/>
  <c r="C424"/>
  <c r="C425"/>
  <c r="C426"/>
  <c r="C427"/>
  <c r="C428"/>
  <c r="C429"/>
  <c r="C430"/>
  <c r="C431"/>
  <c r="C432"/>
  <c r="C433"/>
  <c r="C434"/>
  <c r="C435"/>
  <c r="C436"/>
  <c r="C437"/>
  <c r="C438"/>
  <c r="C439"/>
  <c r="C440"/>
  <c r="C441"/>
  <c r="C442"/>
  <c r="C443"/>
  <c r="C444"/>
  <c r="C445"/>
  <c r="C446"/>
  <c r="C447"/>
  <c r="C448"/>
  <c r="C449"/>
  <c r="C450"/>
  <c r="C451"/>
  <c r="C452"/>
  <c r="C453"/>
  <c r="C454"/>
  <c r="C455"/>
  <c r="C456"/>
  <c r="C457"/>
  <c r="C458"/>
  <c r="C459"/>
  <c r="C460"/>
  <c r="C461"/>
  <c r="C462"/>
  <c r="C463"/>
  <c r="C464"/>
  <c r="C465"/>
  <c r="C466"/>
  <c r="C467"/>
  <c r="C468"/>
  <c r="C469"/>
  <c r="C470"/>
  <c r="C471"/>
  <c r="C472"/>
  <c r="C473"/>
  <c r="C474"/>
  <c r="C475"/>
  <c r="C476"/>
  <c r="C477"/>
  <c r="C478"/>
  <c r="C479"/>
  <c r="C480"/>
  <c r="C481"/>
  <c r="C482"/>
  <c r="C483"/>
  <c r="C484"/>
  <c r="C485"/>
  <c r="C486"/>
  <c r="C487"/>
  <c r="C488"/>
  <c r="C489"/>
  <c r="C490"/>
  <c r="C491"/>
  <c r="C492"/>
  <c r="C493"/>
  <c r="C494"/>
  <c r="C495"/>
  <c r="C496"/>
  <c r="C497"/>
  <c r="C498"/>
  <c r="C499"/>
  <c r="C500"/>
  <c r="C501"/>
  <c r="C502"/>
  <c r="C503"/>
  <c r="C504"/>
  <c r="C505"/>
  <c r="C506"/>
  <c r="C80"/>
  <c r="C81"/>
  <c r="C82"/>
  <c r="C83"/>
  <c r="C84"/>
  <c r="C85"/>
  <c r="C86"/>
  <c r="C87"/>
  <c r="C88"/>
  <c r="C89"/>
  <c r="C90"/>
  <c r="C91"/>
  <c r="C92"/>
  <c r="C93"/>
  <c r="C94"/>
  <c r="C95"/>
  <c r="C96"/>
  <c r="C97"/>
  <c r="C98"/>
  <c r="C77"/>
  <c r="C78"/>
  <c r="C79"/>
  <c r="C76"/>
  <c r="ZX3023" i="3"/>
  <c r="ZX3021"/>
  <c r="ZX3019"/>
  <c r="ZX3016"/>
  <c r="ZX3010"/>
  <c r="A7" i="1" s="1"/>
  <c r="L5" i="2"/>
  <c r="ZX3014" i="3" s="1"/>
  <c r="L11" i="2"/>
  <c r="L12"/>
  <c r="L13"/>
  <c r="L14"/>
  <c r="L15"/>
  <c r="L16"/>
  <c r="L17"/>
  <c r="L18"/>
  <c r="L19"/>
  <c r="L20"/>
  <c r="L21"/>
  <c r="L22"/>
  <c r="L23"/>
  <c r="L24"/>
  <c r="L25"/>
  <c r="L26"/>
  <c r="L27"/>
  <c r="L28"/>
  <c r="L29"/>
  <c r="L30"/>
  <c r="L31"/>
  <c r="L32"/>
  <c r="L33"/>
  <c r="L34"/>
  <c r="L35"/>
  <c r="L36"/>
  <c r="L37"/>
  <c r="L38"/>
  <c r="L39"/>
  <c r="L40"/>
  <c r="L6"/>
  <c r="L7"/>
  <c r="L8"/>
  <c r="L9"/>
  <c r="L10"/>
  <c r="AAA3017" i="3"/>
  <c r="AAA3016"/>
  <c r="H9" i="2" s="1"/>
  <c r="AAA3015" i="3"/>
  <c r="E20" i="2" s="1"/>
  <c r="AAA3014" i="3"/>
  <c r="E19" i="2" s="1"/>
  <c r="AAA3013" i="3"/>
  <c r="E18" i="2" s="1"/>
  <c r="AAA3012" i="3"/>
  <c r="E17" i="2" s="1"/>
  <c r="AAA3011" i="3"/>
  <c r="E16" i="2" s="1"/>
  <c r="AAA3010" i="3"/>
  <c r="E15" i="2" s="1"/>
  <c r="AAA3009" i="3"/>
  <c r="E14" i="2" s="1"/>
  <c r="AAA3008" i="3"/>
  <c r="E13" i="2" s="1"/>
  <c r="AAA3007" i="3"/>
  <c r="E12" i="2" s="1"/>
  <c r="AAA3006" i="3"/>
  <c r="E11" i="2" s="1"/>
  <c r="AAA3005" i="3"/>
  <c r="E10" i="2" s="1"/>
  <c r="AAA3004" i="3"/>
  <c r="E9" i="2" s="1"/>
  <c r="AAA3003" i="3"/>
  <c r="E8" i="2" s="1"/>
  <c r="AAA3002" i="3"/>
  <c r="E7" i="2" s="1"/>
  <c r="AAA3001" i="3"/>
  <c r="E6" i="2" s="1"/>
  <c r="AAA3000" i="3"/>
  <c r="E5" i="2" s="1"/>
  <c r="ZX3008" i="3"/>
  <c r="O6" i="2" s="1"/>
  <c r="ZX3007" i="3"/>
  <c r="O5" i="2" s="1"/>
  <c r="TG1002023"/>
  <c r="TG1002024"/>
  <c r="TG1002018"/>
  <c r="TG1002019"/>
  <c r="TG1002020"/>
  <c r="TG1002021"/>
  <c r="TG1002022"/>
  <c r="TG1001982"/>
  <c r="TG1001983"/>
  <c r="TG1001984"/>
  <c r="TG1001985"/>
  <c r="TG1001986"/>
  <c r="TG1001987"/>
  <c r="TG1001988"/>
  <c r="TG1001989"/>
  <c r="TG1001990"/>
  <c r="TG1001991"/>
  <c r="TG1001992"/>
  <c r="TG1001993"/>
  <c r="TG1001994"/>
  <c r="TG1001995"/>
  <c r="TG1001996"/>
  <c r="TG1001997"/>
  <c r="TG1001998"/>
  <c r="TG1001999"/>
  <c r="TG1002000"/>
  <c r="TG1002001"/>
  <c r="TG1002002"/>
  <c r="TG1002003"/>
  <c r="TG1002004"/>
  <c r="TG1002005"/>
  <c r="TG1002006"/>
  <c r="TG1002007"/>
  <c r="TG1002008"/>
  <c r="TG1002009"/>
  <c r="TG1002010"/>
  <c r="TG1002011"/>
  <c r="TG1002012"/>
  <c r="TG1002013"/>
  <c r="TG1002014"/>
  <c r="TG1002015"/>
  <c r="TG1002016"/>
  <c r="TG1002017"/>
  <c r="TG1001981"/>
  <c r="D9" i="8" l="1"/>
  <c r="I9"/>
  <c r="J5"/>
  <c r="C14"/>
  <c r="M14"/>
  <c r="D5"/>
  <c r="H14"/>
  <c r="G5"/>
  <c r="F9"/>
  <c r="K14"/>
  <c r="L5"/>
  <c r="B9"/>
  <c r="P14"/>
  <c r="E14"/>
  <c r="H5"/>
  <c r="C5"/>
  <c r="H9"/>
  <c r="B14"/>
  <c r="L14"/>
  <c r="G14"/>
  <c r="K5"/>
  <c r="F5"/>
  <c r="J9"/>
  <c r="E9"/>
  <c r="O14"/>
  <c r="I14"/>
  <c r="D14"/>
  <c r="B5"/>
  <c r="I5"/>
  <c r="E5"/>
  <c r="K9"/>
  <c r="G9"/>
  <c r="C9"/>
  <c r="N14"/>
  <c r="J14"/>
  <c r="M17"/>
  <c r="I17"/>
  <c r="E9" i="1"/>
  <c r="E10" s="1"/>
  <c r="E11" s="1"/>
  <c r="E12" s="1"/>
  <c r="E13" s="1"/>
  <c r="E14" s="1"/>
  <c r="E15" s="1"/>
  <c r="E16" s="1"/>
  <c r="E17" s="1"/>
  <c r="E18" s="1"/>
  <c r="E19" s="1"/>
  <c r="E20" s="1"/>
  <c r="E21" s="1"/>
  <c r="E22" s="1"/>
  <c r="E23" s="1"/>
  <c r="E24" s="1"/>
  <c r="E25" s="1"/>
  <c r="E26" s="1"/>
  <c r="E27" s="1"/>
  <c r="E28" s="1"/>
  <c r="E29" s="1"/>
  <c r="E30" s="1"/>
  <c r="E31" s="1"/>
  <c r="E32" s="1"/>
  <c r="E33" s="1"/>
  <c r="E34" s="1"/>
  <c r="E35" s="1"/>
  <c r="E36" s="1"/>
  <c r="E37" s="1"/>
  <c r="E38" s="1"/>
  <c r="E39" s="1"/>
  <c r="E40" s="1"/>
  <c r="E41" s="1"/>
  <c r="E42" s="1"/>
  <c r="E43" s="1"/>
  <c r="E44" s="1"/>
  <c r="E45" s="1"/>
  <c r="E46" s="1"/>
  <c r="E47" s="1"/>
  <c r="E48" s="1"/>
  <c r="E49" s="1"/>
  <c r="E50" s="1"/>
  <c r="E51" s="1"/>
  <c r="E52" s="1"/>
  <c r="E53" s="1"/>
  <c r="E54" s="1"/>
  <c r="E55" s="1"/>
  <c r="E56" s="1"/>
  <c r="E57" s="1"/>
  <c r="E58" s="1"/>
  <c r="E59" s="1"/>
  <c r="E60" s="1"/>
  <c r="E61" s="1"/>
  <c r="E62" s="1"/>
  <c r="E63" s="1"/>
  <c r="E64" s="1"/>
  <c r="E65" s="1"/>
  <c r="E66" s="1"/>
  <c r="E67" s="1"/>
  <c r="E68" s="1"/>
  <c r="E69" s="1"/>
  <c r="E70" s="1"/>
  <c r="E71" s="1"/>
  <c r="E72" s="1"/>
  <c r="E73" s="1"/>
  <c r="E74" s="1"/>
  <c r="E75" s="1"/>
  <c r="E76" s="1"/>
  <c r="E77" s="1"/>
  <c r="E78" s="1"/>
  <c r="E79" s="1"/>
  <c r="E80" s="1"/>
  <c r="E81" s="1"/>
  <c r="E82" s="1"/>
  <c r="E83" s="1"/>
  <c r="E84" s="1"/>
  <c r="E85" s="1"/>
  <c r="E86" s="1"/>
  <c r="E87" s="1"/>
  <c r="E88" s="1"/>
  <c r="E89" s="1"/>
  <c r="E90" s="1"/>
  <c r="E91" s="1"/>
  <c r="E92" s="1"/>
  <c r="E93" s="1"/>
  <c r="E94" s="1"/>
  <c r="E95" s="1"/>
  <c r="E96" s="1"/>
  <c r="E97" s="1"/>
  <c r="E98" s="1"/>
  <c r="E99" s="1"/>
  <c r="E100" s="1"/>
  <c r="E101" s="1"/>
  <c r="E102" s="1"/>
  <c r="E103" s="1"/>
  <c r="E104" s="1"/>
  <c r="E105" s="1"/>
  <c r="E106" s="1"/>
  <c r="E107" s="1"/>
  <c r="E108" s="1"/>
  <c r="E109" s="1"/>
  <c r="E110" s="1"/>
  <c r="E111" s="1"/>
  <c r="E112" s="1"/>
  <c r="E113" s="1"/>
  <c r="E114" s="1"/>
  <c r="E115" s="1"/>
  <c r="E116" s="1"/>
  <c r="E117" s="1"/>
  <c r="E118" s="1"/>
  <c r="E119" s="1"/>
  <c r="E120" s="1"/>
  <c r="E121" s="1"/>
  <c r="E122" s="1"/>
  <c r="E123" s="1"/>
  <c r="E124" s="1"/>
  <c r="E125" s="1"/>
  <c r="E126" s="1"/>
  <c r="E127" s="1"/>
  <c r="E128" s="1"/>
  <c r="E129" s="1"/>
  <c r="E130" s="1"/>
  <c r="E131" s="1"/>
  <c r="E132" s="1"/>
  <c r="E133" s="1"/>
  <c r="E134" s="1"/>
  <c r="E135" s="1"/>
  <c r="E136" s="1"/>
  <c r="E137" s="1"/>
  <c r="E138" s="1"/>
  <c r="E139" s="1"/>
  <c r="E140" s="1"/>
  <c r="E141" s="1"/>
  <c r="E142" s="1"/>
  <c r="E143" s="1"/>
  <c r="E144" s="1"/>
  <c r="E145" s="1"/>
  <c r="E146" s="1"/>
  <c r="E147" s="1"/>
  <c r="E148" s="1"/>
  <c r="E149" s="1"/>
  <c r="E150" s="1"/>
  <c r="E151" s="1"/>
  <c r="E152" s="1"/>
  <c r="E153" s="1"/>
  <c r="E154" s="1"/>
  <c r="E155" s="1"/>
  <c r="E156" s="1"/>
  <c r="E157" s="1"/>
  <c r="E158" s="1"/>
  <c r="E159" s="1"/>
  <c r="E160" s="1"/>
  <c r="E161" s="1"/>
  <c r="E162" s="1"/>
  <c r="E163" s="1"/>
  <c r="E164" s="1"/>
  <c r="E165" s="1"/>
  <c r="E166" s="1"/>
  <c r="E167" s="1"/>
  <c r="E168" s="1"/>
  <c r="E169" s="1"/>
  <c r="E170" s="1"/>
  <c r="E171" s="1"/>
  <c r="E172" s="1"/>
  <c r="E173" s="1"/>
  <c r="E174" s="1"/>
  <c r="E175" s="1"/>
  <c r="E176" s="1"/>
  <c r="E177" s="1"/>
  <c r="E178" s="1"/>
  <c r="E179" s="1"/>
  <c r="E180" s="1"/>
  <c r="E181" s="1"/>
  <c r="E182" s="1"/>
  <c r="E183" s="1"/>
  <c r="E184" s="1"/>
  <c r="E185" s="1"/>
  <c r="E186" s="1"/>
  <c r="E187" s="1"/>
  <c r="E188" s="1"/>
  <c r="E189" s="1"/>
  <c r="E190" s="1"/>
  <c r="E191" s="1"/>
  <c r="E192" s="1"/>
  <c r="E193" s="1"/>
  <c r="E194" s="1"/>
  <c r="E195" s="1"/>
  <c r="E196" s="1"/>
  <c r="E197" s="1"/>
  <c r="E198" s="1"/>
  <c r="E199" s="1"/>
  <c r="E200" s="1"/>
  <c r="E201" s="1"/>
  <c r="E202" s="1"/>
  <c r="E203" s="1"/>
  <c r="E204" s="1"/>
  <c r="E205" s="1"/>
  <c r="E206" s="1"/>
  <c r="E207" s="1"/>
  <c r="E208" s="1"/>
  <c r="E209" s="1"/>
  <c r="E210" s="1"/>
  <c r="E211" s="1"/>
  <c r="E212" s="1"/>
  <c r="E213" s="1"/>
  <c r="E214" s="1"/>
  <c r="E215" s="1"/>
  <c r="E216" s="1"/>
  <c r="E217" s="1"/>
  <c r="E218" s="1"/>
  <c r="E219" s="1"/>
  <c r="E220" s="1"/>
  <c r="E221" s="1"/>
  <c r="E222" s="1"/>
  <c r="E223" s="1"/>
  <c r="E224" s="1"/>
  <c r="E225" s="1"/>
  <c r="E226" s="1"/>
  <c r="E227" s="1"/>
  <c r="E228" s="1"/>
  <c r="E229" s="1"/>
  <c r="E230" s="1"/>
  <c r="E231" s="1"/>
  <c r="E232" s="1"/>
  <c r="E233" s="1"/>
  <c r="E234" s="1"/>
  <c r="E235" s="1"/>
  <c r="E236" s="1"/>
  <c r="E237" s="1"/>
  <c r="E238" s="1"/>
  <c r="E239" s="1"/>
  <c r="E240" s="1"/>
  <c r="E241" s="1"/>
  <c r="E242" s="1"/>
  <c r="E243" s="1"/>
  <c r="E244" s="1"/>
  <c r="E245" s="1"/>
  <c r="E246" s="1"/>
  <c r="E247" s="1"/>
  <c r="E248" s="1"/>
  <c r="E249" s="1"/>
  <c r="E250" s="1"/>
  <c r="E251" s="1"/>
  <c r="E252" s="1"/>
  <c r="E253" s="1"/>
  <c r="E254" s="1"/>
  <c r="E255" s="1"/>
  <c r="E256" s="1"/>
  <c r="E257" s="1"/>
  <c r="E258" s="1"/>
  <c r="E259" s="1"/>
  <c r="E260" s="1"/>
  <c r="E261" s="1"/>
  <c r="E262" s="1"/>
  <c r="E263" s="1"/>
  <c r="E264" s="1"/>
  <c r="E265" s="1"/>
  <c r="E266" s="1"/>
  <c r="E267" s="1"/>
  <c r="E268" s="1"/>
  <c r="E269" s="1"/>
  <c r="E270" s="1"/>
  <c r="E271" s="1"/>
  <c r="E272" s="1"/>
  <c r="E273" s="1"/>
  <c r="E274" s="1"/>
  <c r="E275" s="1"/>
  <c r="E276" s="1"/>
  <c r="E277" s="1"/>
  <c r="E278" s="1"/>
  <c r="E279" s="1"/>
  <c r="E280" s="1"/>
  <c r="E281" s="1"/>
  <c r="E282" s="1"/>
  <c r="E283" s="1"/>
  <c r="E284" s="1"/>
  <c r="E285" s="1"/>
  <c r="E286" s="1"/>
  <c r="E287" s="1"/>
  <c r="E288" s="1"/>
  <c r="E289" s="1"/>
  <c r="E290" s="1"/>
  <c r="E291" s="1"/>
  <c r="E292" s="1"/>
  <c r="E293" s="1"/>
  <c r="E294" s="1"/>
  <c r="E295" s="1"/>
  <c r="E296" s="1"/>
  <c r="E297" s="1"/>
  <c r="E298" s="1"/>
  <c r="E299" s="1"/>
  <c r="E300" s="1"/>
  <c r="E301" s="1"/>
  <c r="E302" s="1"/>
  <c r="E303" s="1"/>
  <c r="E304" s="1"/>
  <c r="E305" s="1"/>
  <c r="E306" s="1"/>
  <c r="E307" s="1"/>
  <c r="E308" s="1"/>
  <c r="E309" s="1"/>
  <c r="E310" s="1"/>
  <c r="E311" s="1"/>
  <c r="E312" s="1"/>
  <c r="E313" s="1"/>
  <c r="E314" s="1"/>
  <c r="E315" s="1"/>
  <c r="E316" s="1"/>
  <c r="E317" s="1"/>
  <c r="E318" s="1"/>
  <c r="E319" s="1"/>
  <c r="E320" s="1"/>
  <c r="E321" s="1"/>
  <c r="E322" s="1"/>
  <c r="E323" s="1"/>
  <c r="E324" s="1"/>
  <c r="E325" s="1"/>
  <c r="E326" s="1"/>
  <c r="E327" s="1"/>
  <c r="E328" s="1"/>
  <c r="E329" s="1"/>
  <c r="E330" s="1"/>
  <c r="E331" s="1"/>
  <c r="E332" s="1"/>
  <c r="E333" s="1"/>
  <c r="E334" s="1"/>
  <c r="E335" s="1"/>
  <c r="E336" s="1"/>
  <c r="E337" s="1"/>
  <c r="E338" s="1"/>
  <c r="E339" s="1"/>
  <c r="E340" s="1"/>
  <c r="E341" s="1"/>
  <c r="E342" s="1"/>
  <c r="E343" s="1"/>
  <c r="E344" s="1"/>
  <c r="E345" s="1"/>
  <c r="E346" s="1"/>
  <c r="E347" s="1"/>
  <c r="E348" s="1"/>
  <c r="E349" s="1"/>
  <c r="E350" s="1"/>
  <c r="E351" s="1"/>
  <c r="E352" s="1"/>
  <c r="E353" s="1"/>
  <c r="E354" s="1"/>
  <c r="E355" s="1"/>
  <c r="E356" s="1"/>
  <c r="E357" s="1"/>
  <c r="E358" s="1"/>
  <c r="E359" s="1"/>
  <c r="E360" s="1"/>
  <c r="E361" s="1"/>
  <c r="E362" s="1"/>
  <c r="E363" s="1"/>
  <c r="E364" s="1"/>
  <c r="E365" s="1"/>
  <c r="E366" s="1"/>
  <c r="E367" s="1"/>
  <c r="E368" s="1"/>
  <c r="E369" s="1"/>
  <c r="E370" s="1"/>
  <c r="E371" s="1"/>
  <c r="E372" s="1"/>
  <c r="E373" s="1"/>
  <c r="E374" s="1"/>
  <c r="E375" s="1"/>
  <c r="E376" s="1"/>
  <c r="E377" s="1"/>
  <c r="E378" s="1"/>
  <c r="E379" s="1"/>
  <c r="E380" s="1"/>
  <c r="E381" s="1"/>
  <c r="E382" s="1"/>
  <c r="E383" s="1"/>
  <c r="E384" s="1"/>
  <c r="E385" s="1"/>
  <c r="E386" s="1"/>
  <c r="E387" s="1"/>
  <c r="E388" s="1"/>
  <c r="E389" s="1"/>
  <c r="E390" s="1"/>
  <c r="E391" s="1"/>
  <c r="E392" s="1"/>
  <c r="E393" s="1"/>
  <c r="E394" s="1"/>
  <c r="E395" s="1"/>
  <c r="E396" s="1"/>
  <c r="E397" s="1"/>
  <c r="E398" s="1"/>
  <c r="E399" s="1"/>
  <c r="E400" s="1"/>
  <c r="E401" s="1"/>
  <c r="E402" s="1"/>
  <c r="E403" s="1"/>
  <c r="E404" s="1"/>
  <c r="E405" s="1"/>
  <c r="E406" s="1"/>
  <c r="E407" s="1"/>
  <c r="E408" s="1"/>
  <c r="E409" s="1"/>
  <c r="E410" s="1"/>
  <c r="E411" s="1"/>
  <c r="E412" s="1"/>
  <c r="E413" s="1"/>
  <c r="E414" s="1"/>
  <c r="E415" s="1"/>
  <c r="E416" s="1"/>
  <c r="E417" s="1"/>
  <c r="E418" s="1"/>
  <c r="E419" s="1"/>
  <c r="E420" s="1"/>
  <c r="E421" s="1"/>
  <c r="E422" s="1"/>
  <c r="E423" s="1"/>
  <c r="E424" s="1"/>
  <c r="E425" s="1"/>
  <c r="E426" s="1"/>
  <c r="E427" s="1"/>
  <c r="E428" s="1"/>
  <c r="E429" s="1"/>
  <c r="E430" s="1"/>
  <c r="E431" s="1"/>
  <c r="E432" s="1"/>
  <c r="E433" s="1"/>
  <c r="E434" s="1"/>
  <c r="E435" s="1"/>
  <c r="E436" s="1"/>
  <c r="E437" s="1"/>
  <c r="E438" s="1"/>
  <c r="E439" s="1"/>
  <c r="E440" s="1"/>
  <c r="E441" s="1"/>
  <c r="E442" s="1"/>
  <c r="E443" s="1"/>
  <c r="E444" s="1"/>
  <c r="E445" s="1"/>
  <c r="E446" s="1"/>
  <c r="E447" s="1"/>
  <c r="E448" s="1"/>
  <c r="E449" s="1"/>
  <c r="E450" s="1"/>
  <c r="E451" s="1"/>
  <c r="E452" s="1"/>
  <c r="E453" s="1"/>
  <c r="E454" s="1"/>
  <c r="E455" s="1"/>
  <c r="E456" s="1"/>
  <c r="E457" s="1"/>
  <c r="E458" s="1"/>
  <c r="E459" s="1"/>
  <c r="E460" s="1"/>
  <c r="E461" s="1"/>
  <c r="E462" s="1"/>
  <c r="E463" s="1"/>
  <c r="E464" s="1"/>
  <c r="E465" s="1"/>
  <c r="E466" s="1"/>
  <c r="E467" s="1"/>
  <c r="E468" s="1"/>
  <c r="E469" s="1"/>
  <c r="E470" s="1"/>
  <c r="E471" s="1"/>
  <c r="E472" s="1"/>
  <c r="E473" s="1"/>
  <c r="E474" s="1"/>
  <c r="E475" s="1"/>
  <c r="E476" s="1"/>
  <c r="E477" s="1"/>
  <c r="E478" s="1"/>
  <c r="E479" s="1"/>
  <c r="E480" s="1"/>
  <c r="E481" s="1"/>
  <c r="E482" s="1"/>
  <c r="E483" s="1"/>
  <c r="E484" s="1"/>
  <c r="E485" s="1"/>
  <c r="E486" s="1"/>
  <c r="E487" s="1"/>
  <c r="E488" s="1"/>
  <c r="E489" s="1"/>
  <c r="E490" s="1"/>
  <c r="E491" s="1"/>
  <c r="E492" s="1"/>
  <c r="E493" s="1"/>
  <c r="E494" s="1"/>
  <c r="E495" s="1"/>
  <c r="E496" s="1"/>
  <c r="E497" s="1"/>
  <c r="E498" s="1"/>
  <c r="E499" s="1"/>
  <c r="E500" s="1"/>
  <c r="E501" s="1"/>
  <c r="E502" s="1"/>
  <c r="E503" s="1"/>
  <c r="E504" s="1"/>
  <c r="E505" s="1"/>
  <c r="E506" s="1"/>
  <c r="E507" s="1"/>
  <c r="E508" s="1"/>
  <c r="E509" s="1"/>
  <c r="E510" s="1"/>
  <c r="E511" s="1"/>
  <c r="E512" s="1"/>
  <c r="E513" s="1"/>
  <c r="E514" s="1"/>
  <c r="E515" s="1"/>
  <c r="E516" s="1"/>
  <c r="E517" s="1"/>
  <c r="E518" s="1"/>
  <c r="E519" s="1"/>
  <c r="E520" s="1"/>
  <c r="E521" s="1"/>
  <c r="E522" s="1"/>
  <c r="E523" s="1"/>
  <c r="E524" s="1"/>
  <c r="E525" s="1"/>
  <c r="E526" s="1"/>
  <c r="E527" s="1"/>
  <c r="E528" s="1"/>
  <c r="E529" s="1"/>
  <c r="E530" s="1"/>
  <c r="E531" s="1"/>
  <c r="E532" s="1"/>
  <c r="E533" s="1"/>
  <c r="E534" s="1"/>
  <c r="E535" s="1"/>
  <c r="E536" s="1"/>
  <c r="E537" s="1"/>
  <c r="E538" s="1"/>
  <c r="E539" s="1"/>
  <c r="E540" s="1"/>
  <c r="E541" s="1"/>
  <c r="E542" s="1"/>
  <c r="E543" s="1"/>
  <c r="E544" s="1"/>
  <c r="E545" s="1"/>
  <c r="E546" s="1"/>
  <c r="E547" s="1"/>
  <c r="E548" s="1"/>
  <c r="E549" s="1"/>
  <c r="E550" s="1"/>
  <c r="E551" s="1"/>
  <c r="E552" s="1"/>
  <c r="E553" s="1"/>
  <c r="E554" s="1"/>
  <c r="E555" s="1"/>
  <c r="E556" s="1"/>
  <c r="E557" s="1"/>
  <c r="E558" s="1"/>
  <c r="E559" s="1"/>
  <c r="E560" s="1"/>
  <c r="E561" s="1"/>
  <c r="E562" s="1"/>
  <c r="E563" s="1"/>
  <c r="E564" s="1"/>
  <c r="E565" s="1"/>
  <c r="E566" s="1"/>
  <c r="E567" s="1"/>
  <c r="E568" s="1"/>
  <c r="E569" s="1"/>
  <c r="E570" s="1"/>
  <c r="E571" s="1"/>
  <c r="E572" s="1"/>
  <c r="E573" s="1"/>
  <c r="E574" s="1"/>
  <c r="E575" s="1"/>
  <c r="E576" s="1"/>
  <c r="E577" s="1"/>
  <c r="E578" s="1"/>
  <c r="E579" s="1"/>
  <c r="E580" s="1"/>
  <c r="E581" s="1"/>
  <c r="E582" s="1"/>
  <c r="E583" s="1"/>
  <c r="E584" s="1"/>
  <c r="E585" s="1"/>
  <c r="E586" s="1"/>
  <c r="E587" s="1"/>
  <c r="E588" s="1"/>
  <c r="E589" s="1"/>
  <c r="E590" s="1"/>
  <c r="E591" s="1"/>
  <c r="E592" s="1"/>
  <c r="E593" s="1"/>
  <c r="E594" s="1"/>
  <c r="E595" s="1"/>
  <c r="E596" s="1"/>
  <c r="E597" s="1"/>
  <c r="E598" s="1"/>
  <c r="E599" s="1"/>
  <c r="E600" s="1"/>
  <c r="E601" s="1"/>
  <c r="E602" s="1"/>
  <c r="E603" s="1"/>
  <c r="E604" s="1"/>
  <c r="E605" s="1"/>
  <c r="E606" s="1"/>
  <c r="E607" s="1"/>
  <c r="E608" s="1"/>
  <c r="E609" s="1"/>
  <c r="E610" s="1"/>
  <c r="E611" s="1"/>
  <c r="E612" s="1"/>
  <c r="E613" s="1"/>
  <c r="E614" s="1"/>
  <c r="E615" s="1"/>
  <c r="E616" s="1"/>
  <c r="E617" s="1"/>
  <c r="E618" s="1"/>
  <c r="E619" s="1"/>
  <c r="E620" s="1"/>
  <c r="E621" s="1"/>
  <c r="E622" s="1"/>
  <c r="E623" s="1"/>
  <c r="E624" s="1"/>
  <c r="E625" s="1"/>
  <c r="E626" s="1"/>
  <c r="E627" s="1"/>
  <c r="E628" s="1"/>
  <c r="E629" s="1"/>
  <c r="E630" s="1"/>
  <c r="E631" s="1"/>
  <c r="E632" s="1"/>
  <c r="E633" s="1"/>
  <c r="E634" s="1"/>
  <c r="E635" s="1"/>
  <c r="E636" s="1"/>
  <c r="E637" s="1"/>
  <c r="E638" s="1"/>
  <c r="E639" s="1"/>
  <c r="E640" s="1"/>
  <c r="E641" s="1"/>
  <c r="E642" s="1"/>
  <c r="E643" s="1"/>
  <c r="E644" s="1"/>
  <c r="E645" s="1"/>
  <c r="E646" s="1"/>
  <c r="E647" s="1"/>
  <c r="E648" s="1"/>
  <c r="E649" s="1"/>
  <c r="E650" s="1"/>
  <c r="E651" s="1"/>
  <c r="E652" s="1"/>
  <c r="E653" s="1"/>
  <c r="E654" s="1"/>
  <c r="E655" s="1"/>
  <c r="E656" s="1"/>
  <c r="E657" s="1"/>
  <c r="E658" s="1"/>
  <c r="E659" s="1"/>
  <c r="E660" s="1"/>
  <c r="E661" s="1"/>
  <c r="E662" s="1"/>
  <c r="E663" s="1"/>
  <c r="E664" s="1"/>
  <c r="E665" s="1"/>
  <c r="E666" s="1"/>
  <c r="E667" s="1"/>
  <c r="E668" s="1"/>
  <c r="E669" s="1"/>
  <c r="E670" s="1"/>
  <c r="E671" s="1"/>
  <c r="E672" s="1"/>
  <c r="E673" s="1"/>
  <c r="E674" s="1"/>
  <c r="E675" s="1"/>
  <c r="E676" s="1"/>
  <c r="E677" s="1"/>
  <c r="E678" s="1"/>
  <c r="E679" s="1"/>
  <c r="E680" s="1"/>
  <c r="E681" s="1"/>
  <c r="E682" s="1"/>
  <c r="E683" s="1"/>
  <c r="E684" s="1"/>
  <c r="E685" s="1"/>
  <c r="E686" s="1"/>
  <c r="E687" s="1"/>
  <c r="E688" s="1"/>
  <c r="E689" s="1"/>
  <c r="E690" s="1"/>
  <c r="E691" s="1"/>
  <c r="E692" s="1"/>
  <c r="E693" s="1"/>
  <c r="E694" s="1"/>
  <c r="E695" s="1"/>
  <c r="E696" s="1"/>
  <c r="E697" s="1"/>
  <c r="E698" s="1"/>
  <c r="E699" s="1"/>
  <c r="E700" s="1"/>
  <c r="E701" s="1"/>
  <c r="E702" s="1"/>
  <c r="E703" s="1"/>
  <c r="E704" s="1"/>
  <c r="E705" s="1"/>
  <c r="E706" s="1"/>
  <c r="E707" s="1"/>
  <c r="E708" s="1"/>
  <c r="E709" s="1"/>
  <c r="H2"/>
  <c r="AAA3031" i="3"/>
  <c r="AAA3047"/>
  <c r="TH2006"/>
  <c r="TH1001997" i="2" s="1"/>
  <c r="TH1990" i="3"/>
  <c r="TH1001981" i="2" s="1"/>
  <c r="AAA3020" i="3"/>
  <c r="TH2024"/>
  <c r="TH1002015" i="2" s="1"/>
  <c r="TH2020" i="3"/>
  <c r="TH1002011" i="2" s="1"/>
  <c r="AAA3043" i="3"/>
  <c r="TH1998"/>
  <c r="TH1001989" i="2" s="1"/>
  <c r="TH2016" i="3"/>
  <c r="TH1002007" i="2" s="1"/>
  <c r="TH2032" i="3"/>
  <c r="TH1002023" i="2" s="1"/>
  <c r="AAA3023" i="3"/>
  <c r="AAA3039"/>
  <c r="AAA3055"/>
  <c r="TH2002"/>
  <c r="TH1001993" i="2" s="1"/>
  <c r="AAA3027" i="3"/>
  <c r="TH1994"/>
  <c r="TH1001985" i="2" s="1"/>
  <c r="TH2011" i="3"/>
  <c r="TH1002002" i="2" s="1"/>
  <c r="TH2028" i="3"/>
  <c r="TH1002019" i="2" s="1"/>
  <c r="TH2009" i="3"/>
  <c r="AAA3035"/>
  <c r="AAA3051"/>
  <c r="TH1997"/>
  <c r="TH1001988" i="2" s="1"/>
  <c r="TH2005" i="3"/>
  <c r="TH1001996" i="2" s="1"/>
  <c r="TH2015" i="3"/>
  <c r="TH1002006" i="2" s="1"/>
  <c r="TH2023" i="3"/>
  <c r="TH1002014" i="2" s="1"/>
  <c r="TH2031" i="3"/>
  <c r="TH1002022" i="2" s="1"/>
  <c r="AAA3026" i="3"/>
  <c r="AAA3034"/>
  <c r="AAA3038"/>
  <c r="AAA3042"/>
  <c r="AAA3046"/>
  <c r="AAA3050"/>
  <c r="AAA3054"/>
  <c r="TH1992"/>
  <c r="TH1001983" i="2" s="1"/>
  <c r="TH1996" i="3"/>
  <c r="TH1001987" i="2" s="1"/>
  <c r="TH2000" i="3"/>
  <c r="TH1001991" i="2" s="1"/>
  <c r="TH2004" i="3"/>
  <c r="TH1001995" i="2" s="1"/>
  <c r="TH2008" i="3"/>
  <c r="TH1001999" i="2" s="1"/>
  <c r="TH2013" i="3"/>
  <c r="TH1002004" i="2" s="1"/>
  <c r="TH2018" i="3"/>
  <c r="TH1002009" i="2" s="1"/>
  <c r="TH2022" i="3"/>
  <c r="TH1002013" i="2" s="1"/>
  <c r="TH2026" i="3"/>
  <c r="TH1002017" i="2" s="1"/>
  <c r="TH2030" i="3"/>
  <c r="TH1002021" i="2" s="1"/>
  <c r="ZX3012" i="3"/>
  <c r="D2" i="1" s="1"/>
  <c r="AAA3025" i="3"/>
  <c r="AAA3029"/>
  <c r="AAA3033"/>
  <c r="AAA3037"/>
  <c r="AAA3041"/>
  <c r="AAA3045"/>
  <c r="AAA3049"/>
  <c r="AAA3053"/>
  <c r="AAA3021"/>
  <c r="TH1993"/>
  <c r="TH1001984" i="2" s="1"/>
  <c r="TH2001" i="3"/>
  <c r="TH1001992" i="2" s="1"/>
  <c r="TH2010" i="3"/>
  <c r="TH1002001" i="2" s="1"/>
  <c r="TH2019" i="3"/>
  <c r="TH1002010" i="2" s="1"/>
  <c r="TH2027" i="3"/>
  <c r="TH1002018" i="2" s="1"/>
  <c r="AAA3022" i="3"/>
  <c r="AAA3030"/>
  <c r="TH1991"/>
  <c r="TH1001982" i="2" s="1"/>
  <c r="TH1995" i="3"/>
  <c r="TH1001986" i="2" s="1"/>
  <c r="TH1999" i="3"/>
  <c r="TH1001990" i="2" s="1"/>
  <c r="TH2003" i="3"/>
  <c r="TH1001994" i="2" s="1"/>
  <c r="TH2007" i="3"/>
  <c r="TH1001998" i="2" s="1"/>
  <c r="TH2012" i="3"/>
  <c r="TH1002003" i="2" s="1"/>
  <c r="TH2017" i="3"/>
  <c r="TH1002008" i="2" s="1"/>
  <c r="TH2021" i="3"/>
  <c r="TH1002012" i="2" s="1"/>
  <c r="TH2025" i="3"/>
  <c r="TH1002016" i="2" s="1"/>
  <c r="TH2029" i="3"/>
  <c r="TH1002020" i="2" s="1"/>
  <c r="TH2033" i="3"/>
  <c r="TH1002024" i="2" s="1"/>
  <c r="TH2014" i="3"/>
  <c r="TH1002005" i="2" s="1"/>
  <c r="AAA3024" i="3"/>
  <c r="AAA3028"/>
  <c r="AAA3032"/>
  <c r="AAA3036"/>
  <c r="AAA3040"/>
  <c r="AAA3044"/>
  <c r="AAA3048"/>
  <c r="AAA3052"/>
  <c r="AAA3018"/>
  <c r="E21" i="2"/>
  <c r="E23" s="1"/>
  <c r="TH1002000"/>
  <c r="A19" i="1"/>
  <c r="I2"/>
  <c r="F2"/>
  <c r="ZX3003" i="3"/>
  <c r="ZX3004"/>
  <c r="K2" i="1"/>
  <c r="ZX3002" i="3"/>
  <c r="ZX3001"/>
  <c r="G2" i="1"/>
  <c r="O7" i="2"/>
  <c r="Q6" s="1"/>
  <c r="K29" l="1"/>
  <c r="E15" i="8"/>
  <c r="K14" i="2"/>
  <c r="K6" i="8"/>
  <c r="K27" i="2"/>
  <c r="C15" i="8"/>
  <c r="K33" i="2"/>
  <c r="I15" i="8"/>
  <c r="K18" i="2"/>
  <c r="D10" i="8"/>
  <c r="K31" i="2"/>
  <c r="G15" i="8"/>
  <c r="K12" i="2"/>
  <c r="I6" i="8"/>
  <c r="K28" i="2"/>
  <c r="D15" i="8"/>
  <c r="K37" i="2"/>
  <c r="M15" i="8"/>
  <c r="K21" i="2"/>
  <c r="G10" i="8"/>
  <c r="K15" i="2"/>
  <c r="L6" i="8"/>
  <c r="K38" i="2"/>
  <c r="N15" i="8"/>
  <c r="K22" i="2"/>
  <c r="H10" i="8"/>
  <c r="K35" i="2"/>
  <c r="K15" i="8"/>
  <c r="K19" i="2"/>
  <c r="E10" i="8"/>
  <c r="K20" i="2"/>
  <c r="F10" i="8"/>
  <c r="K24" i="2"/>
  <c r="J10" i="8"/>
  <c r="K5" i="2"/>
  <c r="B6" i="8"/>
  <c r="K16" i="2"/>
  <c r="B10" i="8"/>
  <c r="K13" i="2"/>
  <c r="J6" i="8"/>
  <c r="K30" i="2"/>
  <c r="F15" i="8"/>
  <c r="K17" i="2"/>
  <c r="C10" i="8"/>
  <c r="K7" i="2"/>
  <c r="D6" i="8"/>
  <c r="K34" i="2"/>
  <c r="J15" i="8"/>
  <c r="K11" i="2"/>
  <c r="H6" i="8"/>
  <c r="K8" i="2"/>
  <c r="E6" i="8"/>
  <c r="K25" i="2"/>
  <c r="K10" i="8"/>
  <c r="K9" i="2"/>
  <c r="F6" i="8"/>
  <c r="K6" i="2"/>
  <c r="C6" i="8"/>
  <c r="K26" i="2"/>
  <c r="B15" i="8"/>
  <c r="K10" i="2"/>
  <c r="G6" i="8"/>
  <c r="K39" i="2"/>
  <c r="O15" i="8"/>
  <c r="K23" i="2"/>
  <c r="I10" i="8"/>
  <c r="K36" i="2"/>
  <c r="L15" i="8"/>
  <c r="K40" i="2"/>
  <c r="P15" i="8"/>
  <c r="K32" i="2"/>
  <c r="H15" i="8"/>
  <c r="ZX2999" i="3"/>
  <c r="AAA3063"/>
  <c r="H8" i="2"/>
  <c r="A16" i="1"/>
  <c r="TH1001979" i="2"/>
  <c r="H7"/>
  <c r="A13" i="1"/>
  <c r="H6" i="2"/>
  <c r="A10" i="1"/>
  <c r="Q5" i="2"/>
  <c r="K41" l="1"/>
  <c r="D17" i="8"/>
</calcChain>
</file>

<file path=xl/comments1.xml><?xml version="1.0" encoding="utf-8"?>
<comments xmlns="http://schemas.openxmlformats.org/spreadsheetml/2006/main">
  <authors>
    <author>Pakde sofa</author>
  </authors>
  <commentList>
    <comment ref="B3" authorId="0">
      <text>
        <r>
          <rPr>
            <sz val="9"/>
            <color indexed="81"/>
            <rFont val="Tahoma"/>
            <charset val="1"/>
          </rPr>
          <t xml:space="preserve">isi kode kelompok,
1. ALMUKMIN
2. ARROSIDIN
3. KAMP ATAS
4. KAMP BAWAH
5. MARKONI
6. KAMPUNG SATU
7. SIMP TIGA
8. PERIKANAN
9. PANTAI INDAH 
10. PANTURA
11. MULAWARMAN5
12. SEBENGKOK
13. PERUMNAS
14. PERUMNAS INDAH
15. BANDARA INDAH
16. JUATA LAUT
17. TJ SELOR KOTA
</t>
        </r>
      </text>
    </comment>
    <comment ref="C3" authorId="0">
      <text>
        <r>
          <rPr>
            <b/>
            <sz val="9"/>
            <color indexed="81"/>
            <rFont val="Tahoma"/>
            <charset val="1"/>
          </rPr>
          <t>KOLOM INI AKAN TERISI OTOMATIS JIKA KOLOM KODE KELOMPOK TERISI  
A= TAR  TIMUR
B=TAR BARAT
C= TAR UTARA
D= TJ.SELOR</t>
        </r>
      </text>
    </comment>
    <comment ref="D3" authorId="0">
      <text>
        <r>
          <rPr>
            <b/>
            <sz val="9"/>
            <color indexed="81"/>
            <rFont val="Tahoma"/>
            <charset val="1"/>
          </rPr>
          <t xml:space="preserve">TAHUN KELAHIRAN 4 DIGIT AKAN TERISI OTOMATIS  JIKA KOLOM TMPAT TGL LAHIR TERISI
</t>
        </r>
      </text>
    </comment>
    <comment ref="E3" authorId="0">
      <text>
        <r>
          <rPr>
            <b/>
            <sz val="9"/>
            <color indexed="81"/>
            <rFont val="Tahoma"/>
            <charset val="1"/>
          </rPr>
          <t>Nomor urut anak sesuai dengan no di kelompokmya masing-masing-masing</t>
        </r>
      </text>
    </comment>
    <comment ref="F3" authorId="0">
      <text>
        <r>
          <rPr>
            <sz val="9"/>
            <color indexed="81"/>
            <rFont val="Tahoma"/>
            <family val="2"/>
          </rPr>
          <t xml:space="preserve">ISI LAH NAMA SISWA, NAMA ORTU, TEMPAT TGL LAHIR, NO HP DAN KELAS
</t>
        </r>
      </text>
    </comment>
    <comment ref="J3" authorId="0">
      <text>
        <r>
          <rPr>
            <sz val="9"/>
            <color indexed="81"/>
            <rFont val="Tahoma"/>
            <family val="2"/>
          </rPr>
          <t xml:space="preserve">No HP bisa diisi no hp orang tua
siswa ybs
</t>
        </r>
      </text>
    </comment>
  </commentList>
</comments>
</file>

<file path=xl/sharedStrings.xml><?xml version="1.0" encoding="utf-8"?>
<sst xmlns="http://schemas.openxmlformats.org/spreadsheetml/2006/main" count="172" uniqueCount="111">
  <si>
    <t>huk</t>
  </si>
  <si>
    <t>kjg</t>
  </si>
  <si>
    <t>.ljl;</t>
  </si>
  <si>
    <t>noij</t>
  </si>
  <si>
    <t>Arrosidin</t>
  </si>
  <si>
    <t>KELOMPOK</t>
  </si>
  <si>
    <t>Almukminun</t>
  </si>
  <si>
    <t>Kamp Atas</t>
  </si>
  <si>
    <t>Kamp Bawah</t>
  </si>
  <si>
    <t>Markoni</t>
  </si>
  <si>
    <t>kamp satu</t>
  </si>
  <si>
    <t>simp tiga</t>
  </si>
  <si>
    <t>perikanan</t>
  </si>
  <si>
    <t>pantai indah</t>
  </si>
  <si>
    <t>pantura</t>
  </si>
  <si>
    <t>mulawarman</t>
  </si>
  <si>
    <t>perumnas</t>
  </si>
  <si>
    <t>perumnas indah</t>
  </si>
  <si>
    <t>bandara indah</t>
  </si>
  <si>
    <t>juata laut</t>
  </si>
  <si>
    <t>Sebengkok</t>
  </si>
  <si>
    <t>Tanjung Selor Kota</t>
  </si>
  <si>
    <t>Desa</t>
  </si>
  <si>
    <t>A</t>
  </si>
  <si>
    <t>B</t>
  </si>
  <si>
    <t>C</t>
  </si>
  <si>
    <t xml:space="preserve">D </t>
  </si>
  <si>
    <t>Tar timur</t>
  </si>
  <si>
    <t>tar barat</t>
  </si>
  <si>
    <t>tar utara</t>
  </si>
  <si>
    <t>tj selor</t>
  </si>
  <si>
    <t>total</t>
  </si>
  <si>
    <t>Nama</t>
  </si>
  <si>
    <t>orang tua</t>
  </si>
  <si>
    <t>Kelas</t>
  </si>
  <si>
    <t>Rekapitulasi</t>
  </si>
  <si>
    <t>Jenis kelamin</t>
  </si>
  <si>
    <t>Laki laki</t>
  </si>
  <si>
    <t>perempuan</t>
  </si>
  <si>
    <t>p</t>
  </si>
  <si>
    <t>l</t>
  </si>
  <si>
    <t>laki laki</t>
  </si>
  <si>
    <t>perempuam</t>
  </si>
  <si>
    <t>TOTAL</t>
  </si>
  <si>
    <t>TOTALTERDAFTAR</t>
  </si>
  <si>
    <t>thkelahitan</t>
  </si>
  <si>
    <t>jnjna</t>
  </si>
  <si>
    <t>jjh</t>
  </si>
  <si>
    <t xml:space="preserve">jj </t>
  </si>
  <si>
    <t>NO</t>
  </si>
  <si>
    <t>terekam</t>
  </si>
  <si>
    <t>Des Timur</t>
  </si>
  <si>
    <t>Desa Barat</t>
  </si>
  <si>
    <t>usia</t>
  </si>
  <si>
    <t>masukkan th sekarang</t>
  </si>
  <si>
    <t>jml</t>
  </si>
  <si>
    <t>thn kel</t>
  </si>
  <si>
    <t>kel</t>
  </si>
  <si>
    <t>nomor urut</t>
  </si>
  <si>
    <t>ReKap prog</t>
  </si>
  <si>
    <t>TH K</t>
  </si>
  <si>
    <t>JENIS</t>
  </si>
  <si>
    <t>KEL</t>
  </si>
  <si>
    <t>NAMA</t>
  </si>
  <si>
    <t>DESA UTARA</t>
  </si>
  <si>
    <t>TJ SELOR</t>
  </si>
  <si>
    <t>Kelengkapan</t>
  </si>
  <si>
    <t>nama ortu</t>
  </si>
  <si>
    <t>nope</t>
  </si>
  <si>
    <t>md</t>
  </si>
  <si>
    <t>kelas</t>
  </si>
  <si>
    <t>D</t>
  </si>
  <si>
    <t>NO HP</t>
  </si>
  <si>
    <t>TAHUN199</t>
  </si>
  <si>
    <t>total terdaftar</t>
  </si>
  <si>
    <t>Data Base</t>
  </si>
  <si>
    <t>P</t>
  </si>
  <si>
    <t>3 januari 2012</t>
  </si>
  <si>
    <t>2 peb 2006</t>
  </si>
  <si>
    <t>4 jan 2005</t>
  </si>
  <si>
    <t>30 des 2011</t>
  </si>
  <si>
    <t>20 mei 2000</t>
  </si>
  <si>
    <t>0812 4657354</t>
  </si>
  <si>
    <t>2 MARET 2002</t>
  </si>
  <si>
    <t>JJJ</t>
  </si>
  <si>
    <t>BB</t>
  </si>
  <si>
    <t>Tempat tgl lahir SISWA</t>
  </si>
  <si>
    <t>L</t>
  </si>
  <si>
    <t>GHG</t>
  </si>
  <si>
    <t>2 JANUARI 2005</t>
  </si>
  <si>
    <t>Tahun kelahiran</t>
  </si>
  <si>
    <t>umur</t>
  </si>
  <si>
    <t>jumlah</t>
  </si>
  <si>
    <t>REKAP UMUR</t>
  </si>
  <si>
    <t>MENU AWAL</t>
  </si>
  <si>
    <t>FORM ISIAN</t>
  </si>
  <si>
    <t>REKAP KEL</t>
  </si>
  <si>
    <t>REKAP KEL/DES</t>
  </si>
  <si>
    <t>RKAP UMUR</t>
  </si>
  <si>
    <t>FORM  ISIAN</t>
  </si>
  <si>
    <t>JUMLAH TOTAL SEDAERAH</t>
  </si>
  <si>
    <t>LAKI-LAKI</t>
  </si>
  <si>
    <t>PEREMPUAN</t>
  </si>
  <si>
    <t>15 APRIL 2006</t>
  </si>
  <si>
    <t>AMSOL MASUKKAN  TAHUN SEKARANG</t>
  </si>
  <si>
    <t>DATA  GENERUS  PPG TAHUN</t>
  </si>
  <si>
    <t>PPG</t>
  </si>
  <si>
    <t>TA</t>
  </si>
  <si>
    <t>RA</t>
  </si>
  <si>
    <t>KAN</t>
  </si>
  <si>
    <t>12 JUNI 2012</t>
  </si>
</sst>
</file>

<file path=xl/styles.xml><?xml version="1.0" encoding="utf-8"?>
<styleSheet xmlns="http://schemas.openxmlformats.org/spreadsheetml/2006/main">
  <numFmts count="1">
    <numFmt numFmtId="164" formatCode="0.0%"/>
  </numFmts>
  <fonts count="13">
    <font>
      <sz val="11"/>
      <color theme="1"/>
      <name val="Calibri"/>
      <family val="2"/>
      <scheme val="minor"/>
    </font>
    <font>
      <b/>
      <sz val="14"/>
      <color theme="1"/>
      <name val="Calibri"/>
      <family val="2"/>
      <scheme val="minor"/>
    </font>
    <font>
      <sz val="20"/>
      <color theme="1"/>
      <name val="Calibri"/>
      <family val="2"/>
      <scheme val="minor"/>
    </font>
    <font>
      <sz val="20"/>
      <color theme="1"/>
      <name val="Algerian"/>
      <family val="5"/>
    </font>
    <font>
      <b/>
      <sz val="16"/>
      <color theme="1"/>
      <name val="Calibri"/>
      <family val="2"/>
      <scheme val="minor"/>
    </font>
    <font>
      <b/>
      <sz val="11"/>
      <color theme="1"/>
      <name val="Calibri"/>
      <family val="2"/>
      <scheme val="minor"/>
    </font>
    <font>
      <b/>
      <sz val="18"/>
      <color theme="1"/>
      <name val="Calibri"/>
      <family val="2"/>
      <scheme val="minor"/>
    </font>
    <font>
      <sz val="9"/>
      <color indexed="81"/>
      <name val="Tahoma"/>
      <charset val="1"/>
    </font>
    <font>
      <b/>
      <sz val="9"/>
      <color indexed="81"/>
      <name val="Tahoma"/>
      <charset val="1"/>
    </font>
    <font>
      <b/>
      <sz val="12"/>
      <color theme="1"/>
      <name val="Calibri"/>
      <family val="2"/>
      <scheme val="minor"/>
    </font>
    <font>
      <sz val="9"/>
      <color indexed="81"/>
      <name val="Tahoma"/>
      <family val="2"/>
    </font>
    <font>
      <b/>
      <sz val="11"/>
      <color theme="1"/>
      <name val="Arial"/>
      <family val="2"/>
    </font>
    <font>
      <u/>
      <sz val="11"/>
      <color theme="10"/>
      <name val="Calibri"/>
      <family val="2"/>
    </font>
  </fonts>
  <fills count="1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82">
    <xf numFmtId="0" fontId="0" fillId="0" borderId="0" xfId="0"/>
    <xf numFmtId="0" fontId="0" fillId="0" borderId="0" xfId="0" applyAlignment="1">
      <alignment horizontal="center"/>
    </xf>
    <xf numFmtId="0" fontId="0" fillId="2" borderId="0" xfId="0" applyFill="1"/>
    <xf numFmtId="0" fontId="0" fillId="3" borderId="0" xfId="0" applyFill="1"/>
    <xf numFmtId="0" fontId="1" fillId="0" borderId="0" xfId="0" applyFont="1" applyAlignment="1">
      <alignment horizontal="center"/>
    </xf>
    <xf numFmtId="0" fontId="0" fillId="4" borderId="0" xfId="0" applyFill="1" applyAlignment="1">
      <alignment horizontal="center"/>
    </xf>
    <xf numFmtId="0" fontId="0" fillId="4" borderId="0" xfId="0" applyFill="1"/>
    <xf numFmtId="0" fontId="0" fillId="3" borderId="1" xfId="0" applyFill="1" applyBorder="1"/>
    <xf numFmtId="0" fontId="1" fillId="3" borderId="1" xfId="0" applyFont="1" applyFill="1" applyBorder="1" applyAlignment="1">
      <alignment horizontal="center"/>
    </xf>
    <xf numFmtId="0" fontId="0" fillId="3" borderId="1" xfId="0" applyFill="1" applyBorder="1" applyAlignment="1">
      <alignment horizontal="center"/>
    </xf>
    <xf numFmtId="0" fontId="0" fillId="0" borderId="1" xfId="0" applyBorder="1"/>
    <xf numFmtId="0" fontId="1" fillId="0" borderId="1" xfId="0" applyFont="1" applyBorder="1" applyAlignment="1">
      <alignment horizontal="center"/>
    </xf>
    <xf numFmtId="0" fontId="0" fillId="0" borderId="1" xfId="0" applyBorder="1" applyAlignment="1">
      <alignment horizontal="center"/>
    </xf>
    <xf numFmtId="0" fontId="0" fillId="4" borderId="1" xfId="0" applyFill="1" applyBorder="1" applyAlignment="1">
      <alignment horizontal="center"/>
    </xf>
    <xf numFmtId="0" fontId="1" fillId="4" borderId="1" xfId="0" applyFont="1" applyFill="1" applyBorder="1" applyAlignment="1">
      <alignment horizontal="center"/>
    </xf>
    <xf numFmtId="0" fontId="0" fillId="2" borderId="1" xfId="0" applyFill="1" applyBorder="1"/>
    <xf numFmtId="0" fontId="1" fillId="2" borderId="1" xfId="0" applyFont="1" applyFill="1" applyBorder="1"/>
    <xf numFmtId="164" fontId="0" fillId="0" borderId="0" xfId="0" applyNumberFormat="1"/>
    <xf numFmtId="0" fontId="0" fillId="0" borderId="0" xfId="0" applyAlignment="1">
      <alignment horizontal="center" vertical="center" wrapText="1"/>
    </xf>
    <xf numFmtId="0" fontId="1" fillId="6" borderId="1" xfId="0" applyFont="1" applyFill="1" applyBorder="1" applyAlignment="1">
      <alignment horizontal="center" vertical="center" wrapText="1"/>
    </xf>
    <xf numFmtId="0" fontId="0" fillId="6" borderId="1" xfId="0" applyFill="1" applyBorder="1"/>
    <xf numFmtId="0" fontId="0" fillId="6" borderId="1" xfId="0" applyFill="1" applyBorder="1" applyAlignment="1">
      <alignment horizontal="center" vertical="center" wrapText="1"/>
    </xf>
    <xf numFmtId="0" fontId="0" fillId="6" borderId="1" xfId="0" applyFill="1" applyBorder="1" applyAlignment="1">
      <alignment horizontal="center"/>
    </xf>
    <xf numFmtId="0" fontId="0" fillId="5" borderId="1" xfId="0" applyFill="1" applyBorder="1" applyAlignment="1">
      <alignment horizontal="center"/>
    </xf>
    <xf numFmtId="0" fontId="0" fillId="5" borderId="0" xfId="0" applyFill="1" applyAlignment="1">
      <alignment horizontal="center"/>
    </xf>
    <xf numFmtId="0" fontId="2" fillId="0" borderId="0" xfId="0" applyFont="1" applyAlignment="1"/>
    <xf numFmtId="0" fontId="5" fillId="6" borderId="1" xfId="0" applyFont="1" applyFill="1" applyBorder="1" applyAlignment="1">
      <alignment horizontal="center"/>
    </xf>
    <xf numFmtId="49" fontId="0" fillId="0" borderId="1" xfId="0" applyNumberFormat="1" applyBorder="1"/>
    <xf numFmtId="0" fontId="5" fillId="0" borderId="0" xfId="0" applyFont="1" applyAlignment="1">
      <alignment horizontal="center"/>
    </xf>
    <xf numFmtId="0" fontId="0" fillId="7" borderId="4" xfId="0" applyFill="1" applyBorder="1" applyAlignment="1">
      <alignment horizontal="center"/>
    </xf>
    <xf numFmtId="0" fontId="0" fillId="8" borderId="4" xfId="0" applyFill="1" applyBorder="1" applyAlignment="1">
      <alignment horizontal="center"/>
    </xf>
    <xf numFmtId="0" fontId="0" fillId="6" borderId="4" xfId="0" applyFill="1" applyBorder="1" applyAlignment="1">
      <alignment horizontal="center"/>
    </xf>
    <xf numFmtId="0" fontId="0" fillId="9" borderId="4" xfId="0" applyFill="1" applyBorder="1" applyAlignment="1">
      <alignment horizontal="center"/>
    </xf>
    <xf numFmtId="0" fontId="0" fillId="10" borderId="4" xfId="0" applyFill="1" applyBorder="1" applyAlignment="1">
      <alignment horizontal="center"/>
    </xf>
    <xf numFmtId="0" fontId="0" fillId="9" borderId="0" xfId="0" applyFill="1"/>
    <xf numFmtId="0" fontId="3" fillId="9" borderId="0" xfId="0" applyFont="1" applyFill="1" applyAlignment="1"/>
    <xf numFmtId="0" fontId="2" fillId="9" borderId="0" xfId="0" applyFont="1" applyFill="1" applyAlignment="1"/>
    <xf numFmtId="0" fontId="1" fillId="9" borderId="0" xfId="0" applyFont="1" applyFill="1" applyAlignment="1">
      <alignment horizontal="center"/>
    </xf>
    <xf numFmtId="0" fontId="0" fillId="9" borderId="0" xfId="0" applyFill="1" applyAlignment="1">
      <alignment horizontal="center"/>
    </xf>
    <xf numFmtId="0" fontId="5" fillId="11" borderId="1" xfId="0" applyFont="1" applyFill="1" applyBorder="1" applyAlignment="1">
      <alignment horizontal="center"/>
    </xf>
    <xf numFmtId="0" fontId="0" fillId="12" borderId="1" xfId="0" applyFill="1" applyBorder="1" applyAlignment="1">
      <alignment horizontal="center"/>
    </xf>
    <xf numFmtId="0" fontId="0" fillId="12" borderId="1" xfId="0" quotePrefix="1" applyFill="1" applyBorder="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0" xfId="0" applyFont="1" applyAlignment="1">
      <alignment horizontal="center" vertical="center"/>
    </xf>
    <xf numFmtId="0" fontId="0" fillId="11" borderId="0" xfId="0" applyFill="1"/>
    <xf numFmtId="0" fontId="5" fillId="3" borderId="1" xfId="0" applyFont="1" applyFill="1" applyBorder="1"/>
    <xf numFmtId="0" fontId="5" fillId="3" borderId="1" xfId="0" applyFont="1" applyFill="1" applyBorder="1" applyAlignment="1">
      <alignment horizontal="center"/>
    </xf>
    <xf numFmtId="49" fontId="5" fillId="11" borderId="1" xfId="0" applyNumberFormat="1" applyFont="1" applyFill="1" applyBorder="1" applyAlignment="1">
      <alignment horizontal="center"/>
    </xf>
    <xf numFmtId="49" fontId="0" fillId="0" borderId="0" xfId="0" applyNumberFormat="1"/>
    <xf numFmtId="1" fontId="0" fillId="6" borderId="1" xfId="0" quotePrefix="1" applyNumberFormat="1" applyFill="1" applyBorder="1" applyAlignment="1">
      <alignment horizontal="center"/>
    </xf>
    <xf numFmtId="1" fontId="0" fillId="6" borderId="4" xfId="0" quotePrefix="1" applyNumberFormat="1" applyFill="1" applyBorder="1" applyAlignment="1">
      <alignment horizontal="center"/>
    </xf>
    <xf numFmtId="49" fontId="0" fillId="0" borderId="5" xfId="0" applyNumberFormat="1" applyBorder="1"/>
    <xf numFmtId="0" fontId="0" fillId="0" borderId="5" xfId="0" applyBorder="1"/>
    <xf numFmtId="0" fontId="0" fillId="13" borderId="1" xfId="0" applyFill="1" applyBorder="1"/>
    <xf numFmtId="0" fontId="0" fillId="14" borderId="1" xfId="0" applyFill="1" applyBorder="1"/>
    <xf numFmtId="0" fontId="0" fillId="5" borderId="1" xfId="0" applyFill="1" applyBorder="1"/>
    <xf numFmtId="0" fontId="12" fillId="0" borderId="1" xfId="1" applyFill="1" applyBorder="1" applyAlignment="1" applyProtection="1">
      <alignment horizontal="center" vertical="center" wrapText="1"/>
    </xf>
    <xf numFmtId="0" fontId="0" fillId="0" borderId="1" xfId="0" applyBorder="1" applyAlignment="1">
      <alignment horizontal="center" vertical="center" wrapText="1"/>
    </xf>
    <xf numFmtId="0" fontId="12" fillId="0" borderId="1" xfId="1" applyBorder="1" applyAlignment="1" applyProtection="1">
      <alignment horizontal="center" vertical="center" wrapText="1"/>
    </xf>
    <xf numFmtId="0" fontId="0" fillId="2" borderId="0" xfId="0" applyFont="1" applyFill="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49" fontId="9" fillId="6" borderId="2" xfId="0" applyNumberFormat="1" applyFont="1" applyFill="1" applyBorder="1" applyAlignment="1">
      <alignment horizontal="center" vertical="center" wrapText="1"/>
    </xf>
    <xf numFmtId="49" fontId="9" fillId="6" borderId="3" xfId="0" applyNumberFormat="1" applyFont="1" applyFill="1" applyBorder="1" applyAlignment="1">
      <alignment horizontal="center" vertical="center" wrapText="1"/>
    </xf>
    <xf numFmtId="0" fontId="12" fillId="0" borderId="0" xfId="1" applyAlignment="1" applyProtection="1">
      <alignment horizontal="center"/>
    </xf>
    <xf numFmtId="0" fontId="0" fillId="0" borderId="0" xfId="0" applyAlignment="1">
      <alignment horizontal="center"/>
    </xf>
    <xf numFmtId="0" fontId="6" fillId="2" borderId="1" xfId="0" applyFont="1" applyFill="1" applyBorder="1" applyAlignment="1">
      <alignment horizontal="center" vertical="center" wrapText="1"/>
    </xf>
    <xf numFmtId="0" fontId="3" fillId="0" borderId="0" xfId="0" applyFont="1" applyAlignment="1">
      <alignment horizontal="left"/>
    </xf>
    <xf numFmtId="0" fontId="2" fillId="0" borderId="0" xfId="0" applyFont="1" applyAlignment="1">
      <alignment horizontal="left"/>
    </xf>
    <xf numFmtId="0" fontId="0" fillId="7" borderId="1" xfId="0" applyFill="1" applyBorder="1" applyAlignment="1">
      <alignment horizontal="center" vertical="center" wrapText="1"/>
    </xf>
    <xf numFmtId="0" fontId="4" fillId="2" borderId="1" xfId="0" applyFont="1" applyFill="1" applyBorder="1" applyAlignment="1">
      <alignment horizontal="center" vertical="center"/>
    </xf>
    <xf numFmtId="0" fontId="5" fillId="6" borderId="1" xfId="0" applyFont="1" applyFill="1" applyBorder="1" applyAlignment="1">
      <alignment horizontal="center"/>
    </xf>
    <xf numFmtId="0" fontId="11" fillId="2" borderId="1" xfId="0" applyFont="1" applyFill="1" applyBorder="1" applyAlignment="1">
      <alignment horizontal="center"/>
    </xf>
    <xf numFmtId="0" fontId="0" fillId="2" borderId="1" xfId="0" applyFill="1" applyBorder="1" applyAlignment="1">
      <alignment horizontal="center"/>
    </xf>
    <xf numFmtId="0" fontId="5" fillId="2" borderId="1" xfId="0" applyFont="1" applyFill="1" applyBorder="1" applyAlignment="1">
      <alignment horizontal="center"/>
    </xf>
  </cellXfs>
  <cellStyles count="2">
    <cellStyle name="Hyperlink" xfId="1" builtinId="8"/>
    <cellStyle name="Normal" xfId="0" builtinId="0"/>
  </cellStyles>
  <dxfs count="1">
    <dxf>
      <font>
        <b/>
        <i val="0"/>
        <color rgb="FFC0000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dbase!A1"/></Relationships>
</file>

<file path=xl/drawings/_rels/drawing2.xml.rels><?xml version="1.0" encoding="UTF-8" standalone="yes"?>
<Relationships xmlns="http://schemas.openxmlformats.org/package/2006/relationships"><Relationship Id="rId3" Type="http://schemas.openxmlformats.org/officeDocument/2006/relationships/hyperlink" Target="#rekapumur!A1"/><Relationship Id="rId2" Type="http://schemas.openxmlformats.org/officeDocument/2006/relationships/hyperlink" Target="#DBASE2!A1"/><Relationship Id="rId1" Type="http://schemas.openxmlformats.org/officeDocument/2006/relationships/hyperlink" Target="#dbase!A1"/></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38100</xdr:rowOff>
    </xdr:from>
    <xdr:to>
      <xdr:col>1</xdr:col>
      <xdr:colOff>0</xdr:colOff>
      <xdr:row>1</xdr:row>
      <xdr:rowOff>85725</xdr:rowOff>
    </xdr:to>
    <xdr:sp macro="" textlink="">
      <xdr:nvSpPr>
        <xdr:cNvPr id="2" name="Down Arrow 1">
          <a:hlinkClick xmlns:r="http://schemas.openxmlformats.org/officeDocument/2006/relationships" r:id="rId1"/>
        </xdr:cNvPr>
        <xdr:cNvSpPr/>
      </xdr:nvSpPr>
      <xdr:spPr>
        <a:xfrm>
          <a:off x="28575" y="38100"/>
          <a:ext cx="581025" cy="409575"/>
        </a:xfrm>
        <a:prstGeom prst="downArrow">
          <a:avLst>
            <a:gd name="adj1" fmla="val 0"/>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220980</xdr:colOff>
      <xdr:row>6</xdr:row>
      <xdr:rowOff>0</xdr:rowOff>
    </xdr:from>
    <xdr:to>
      <xdr:col>6</xdr:col>
      <xdr:colOff>441960</xdr:colOff>
      <xdr:row>8</xdr:row>
      <xdr:rowOff>167640</xdr:rowOff>
    </xdr:to>
    <xdr:sp macro="" textlink="">
      <xdr:nvSpPr>
        <xdr:cNvPr id="2" name="Rounded Rectangle 1">
          <a:hlinkClick xmlns:r="http://schemas.openxmlformats.org/officeDocument/2006/relationships" r:id="rId1"/>
        </xdr:cNvPr>
        <xdr:cNvSpPr/>
      </xdr:nvSpPr>
      <xdr:spPr>
        <a:xfrm>
          <a:off x="3268980" y="12618720"/>
          <a:ext cx="2659380" cy="533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chemeClr val="tx2">
                  <a:lumMod val="50000"/>
                </a:schemeClr>
              </a:solidFill>
            </a:rPr>
            <a:t>Bismillah....Mengisi</a:t>
          </a:r>
          <a:r>
            <a:rPr lang="en-US" sz="1400" b="1" baseline="0">
              <a:solidFill>
                <a:schemeClr val="tx2">
                  <a:lumMod val="50000"/>
                </a:schemeClr>
              </a:solidFill>
            </a:rPr>
            <a:t> Data</a:t>
          </a:r>
        </a:p>
      </xdr:txBody>
    </xdr:sp>
    <xdr:clientData/>
  </xdr:twoCellAnchor>
  <xdr:twoCellAnchor>
    <xdr:from>
      <xdr:col>0</xdr:col>
      <xdr:colOff>106680</xdr:colOff>
      <xdr:row>0</xdr:row>
      <xdr:rowOff>19588</xdr:rowOff>
    </xdr:from>
    <xdr:to>
      <xdr:col>9</xdr:col>
      <xdr:colOff>0</xdr:colOff>
      <xdr:row>5</xdr:row>
      <xdr:rowOff>0</xdr:rowOff>
    </xdr:to>
    <xdr:grpSp>
      <xdr:nvGrpSpPr>
        <xdr:cNvPr id="5" name="Group 4"/>
        <xdr:cNvGrpSpPr/>
      </xdr:nvGrpSpPr>
      <xdr:grpSpPr>
        <a:xfrm>
          <a:off x="106680" y="19588"/>
          <a:ext cx="5379720" cy="888950"/>
          <a:chOff x="1935480" y="10992389"/>
          <a:chExt cx="5379720" cy="1144572"/>
        </a:xfrm>
      </xdr:grpSpPr>
      <xdr:sp macro="" textlink="">
        <xdr:nvSpPr>
          <xdr:cNvPr id="3" name="Rectangle 2"/>
          <xdr:cNvSpPr/>
        </xdr:nvSpPr>
        <xdr:spPr>
          <a:xfrm>
            <a:off x="1935480" y="10992389"/>
            <a:ext cx="5379720" cy="593304"/>
          </a:xfrm>
          <a:prstGeom prst="rect">
            <a:avLst/>
          </a:prstGeom>
          <a:noFill/>
        </xdr:spPr>
        <xdr:txBody>
          <a:bodyPr wrap="square" lIns="91440" tIns="45720" rIns="91440" bIns="45720">
            <a:spAutoFit/>
          </a:bodyPr>
          <a:lstStyle/>
          <a:p>
            <a:pPr algn="ctr"/>
            <a:r>
              <a:rPr lang="en-US" sz="32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Assalamu</a:t>
            </a:r>
            <a:r>
              <a:rPr lang="en-US" sz="3200" b="1" cap="none" spc="0" baseline="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rPr>
              <a:t> 'alaikum  wr. wb.</a:t>
            </a:r>
            <a:endParaRPr lang="en-US" sz="32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sp macro="" textlink="">
        <xdr:nvSpPr>
          <xdr:cNvPr id="4" name="Rectangle 3"/>
          <xdr:cNvSpPr/>
        </xdr:nvSpPr>
        <xdr:spPr>
          <a:xfrm>
            <a:off x="2431034" y="11731529"/>
            <a:ext cx="4476868" cy="405432"/>
          </a:xfrm>
          <a:prstGeom prst="rect">
            <a:avLst/>
          </a:prstGeom>
          <a:noFill/>
        </xdr:spPr>
        <xdr:txBody>
          <a:bodyPr wrap="none" lIns="91440" tIns="45720" rIns="91440" bIns="45720">
            <a:spAutoFit/>
          </a:bodyPr>
          <a:lstStyle/>
          <a:p>
            <a:pPr algn="ctr"/>
            <a:r>
              <a:rPr lang="en-US" sz="20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Anda</a:t>
            </a:r>
            <a:r>
              <a:rPr lang="en-US" sz="2000" b="1" cap="none" spc="0" baseline="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rPr>
              <a:t> yakin akan mengisi Data Base PPG </a:t>
            </a:r>
            <a:endParaRPr lang="en-US" sz="2000" b="1" cap="none" spc="0">
              <a:ln w="1905"/>
              <a:gradFill>
                <a:gsLst>
                  <a:gs pos="0">
                    <a:schemeClr val="accent6">
                      <a:shade val="20000"/>
                      <a:satMod val="200000"/>
                    </a:schemeClr>
                  </a:gs>
                  <a:gs pos="78000">
                    <a:schemeClr val="accent6">
                      <a:tint val="90000"/>
                      <a:shade val="89000"/>
                      <a:satMod val="220000"/>
                    </a:schemeClr>
                  </a:gs>
                  <a:gs pos="100000">
                    <a:schemeClr val="accent6">
                      <a:tint val="12000"/>
                      <a:satMod val="255000"/>
                    </a:schemeClr>
                  </a:gs>
                </a:gsLst>
                <a:lin ang="5400000"/>
              </a:gradFill>
              <a:effectLst>
                <a:innerShdw blurRad="69850" dist="43180" dir="5400000">
                  <a:srgbClr val="000000">
                    <a:alpha val="65000"/>
                  </a:srgbClr>
                </a:innerShdw>
              </a:effectLst>
            </a:endParaRPr>
          </a:p>
        </xdr:txBody>
      </xdr:sp>
    </xdr:grpSp>
    <xdr:clientData/>
  </xdr:twoCellAnchor>
  <xdr:twoCellAnchor>
    <xdr:from>
      <xdr:col>1</xdr:col>
      <xdr:colOff>160020</xdr:colOff>
      <xdr:row>10</xdr:row>
      <xdr:rowOff>60960</xdr:rowOff>
    </xdr:from>
    <xdr:to>
      <xdr:col>3</xdr:col>
      <xdr:colOff>434340</xdr:colOff>
      <xdr:row>12</xdr:row>
      <xdr:rowOff>99060</xdr:rowOff>
    </xdr:to>
    <xdr:sp macro="" textlink="">
      <xdr:nvSpPr>
        <xdr:cNvPr id="6" name="Rounded Rectangle 5">
          <a:hlinkClick xmlns:r="http://schemas.openxmlformats.org/officeDocument/2006/relationships" r:id="rId2"/>
        </xdr:cNvPr>
        <xdr:cNvSpPr/>
      </xdr:nvSpPr>
      <xdr:spPr>
        <a:xfrm>
          <a:off x="769620" y="2621280"/>
          <a:ext cx="1493520" cy="40386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t>REKAP</a:t>
          </a:r>
          <a:r>
            <a:rPr lang="en-US" sz="1400" b="1" baseline="0"/>
            <a:t> KEL/DESA</a:t>
          </a:r>
          <a:endParaRPr lang="en-US" sz="1400" b="1"/>
        </a:p>
      </xdr:txBody>
    </xdr:sp>
    <xdr:clientData/>
  </xdr:twoCellAnchor>
  <xdr:twoCellAnchor>
    <xdr:from>
      <xdr:col>5</xdr:col>
      <xdr:colOff>76200</xdr:colOff>
      <xdr:row>10</xdr:row>
      <xdr:rowOff>68580</xdr:rowOff>
    </xdr:from>
    <xdr:to>
      <xdr:col>7</xdr:col>
      <xdr:colOff>457200</xdr:colOff>
      <xdr:row>12</xdr:row>
      <xdr:rowOff>76200</xdr:rowOff>
    </xdr:to>
    <xdr:sp macro="" textlink="">
      <xdr:nvSpPr>
        <xdr:cNvPr id="7" name="Rounded Rectangle 6">
          <a:hlinkClick xmlns:r="http://schemas.openxmlformats.org/officeDocument/2006/relationships" r:id="rId3"/>
        </xdr:cNvPr>
        <xdr:cNvSpPr/>
      </xdr:nvSpPr>
      <xdr:spPr>
        <a:xfrm>
          <a:off x="3124200" y="2628900"/>
          <a:ext cx="1600200" cy="37338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t>REKAP  UMUR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filterMode="1">
    <tabColor rgb="FFFFFF00"/>
  </sheetPr>
  <dimension ref="A1:O1099"/>
  <sheetViews>
    <sheetView showGridLines="0" tabSelected="1" zoomScale="80" zoomScaleNormal="80" workbookViewId="0">
      <pane xSplit="4" ySplit="4" topLeftCell="E5" activePane="bottomRight" state="frozen"/>
      <selection activeCell="O8" sqref="O8"/>
      <selection pane="topRight" activeCell="O8" sqref="O8"/>
      <selection pane="bottomLeft" activeCell="O8" sqref="O8"/>
      <selection pane="bottomRight" activeCell="B103" sqref="B103"/>
    </sheetView>
  </sheetViews>
  <sheetFormatPr defaultRowHeight="14.4"/>
  <cols>
    <col min="1" max="1" width="10.33203125" style="1" customWidth="1"/>
    <col min="2" max="3" width="5.109375" style="1" customWidth="1"/>
    <col min="4" max="4" width="6" style="1" customWidth="1"/>
    <col min="5" max="5" width="5.33203125" style="1" customWidth="1"/>
    <col min="6" max="6" width="25.21875" customWidth="1"/>
    <col min="7" max="7" width="6.21875" style="1" customWidth="1"/>
    <col min="8" max="8" width="19.6640625" customWidth="1"/>
    <col min="9" max="9" width="18.109375" style="49" customWidth="1"/>
    <col min="10" max="10" width="16" customWidth="1"/>
    <col min="11" max="11" width="10.33203125" style="1" customWidth="1"/>
    <col min="12" max="12" width="12.33203125" customWidth="1"/>
    <col min="13" max="13" width="8.88671875" customWidth="1"/>
    <col min="15" max="15" width="8.88671875" customWidth="1"/>
  </cols>
  <sheetData>
    <row r="1" spans="1:15" ht="33" customHeight="1">
      <c r="A1" s="60" t="s">
        <v>75</v>
      </c>
      <c r="B1" s="60" t="s">
        <v>106</v>
      </c>
      <c r="C1" s="60" t="s">
        <v>107</v>
      </c>
      <c r="D1" s="60" t="s">
        <v>108</v>
      </c>
      <c r="E1" s="60" t="s">
        <v>109</v>
      </c>
      <c r="F1" s="59" t="s">
        <v>94</v>
      </c>
      <c r="G1" s="58"/>
      <c r="H1" s="57" t="s">
        <v>97</v>
      </c>
      <c r="I1" s="59" t="s">
        <v>93</v>
      </c>
      <c r="J1" s="61" t="s">
        <v>104</v>
      </c>
      <c r="K1" s="62"/>
      <c r="L1" s="63"/>
      <c r="M1" s="61">
        <v>2020</v>
      </c>
      <c r="N1" s="63"/>
    </row>
    <row r="2" spans="1:15" s="28" customFormat="1">
      <c r="A2" s="39" t="s">
        <v>66</v>
      </c>
      <c r="B2" s="39"/>
      <c r="C2" s="39"/>
      <c r="D2" s="39">
        <f xml:space="preserve"> terdaftar - thkelahiran</f>
        <v>93</v>
      </c>
      <c r="E2" s="39"/>
      <c r="F2" s="39">
        <f>terdaftar -NAME</f>
        <v>89</v>
      </c>
      <c r="G2" s="39">
        <f>terdaftar-(P+L)</f>
        <v>84</v>
      </c>
      <c r="H2" s="39">
        <f>terdaftar - ortoo</f>
        <v>87</v>
      </c>
      <c r="I2" s="48">
        <f>terdaftar - hp</f>
        <v>87</v>
      </c>
      <c r="J2" s="39"/>
      <c r="K2" s="39">
        <f>terdaftar-kl</f>
        <v>90</v>
      </c>
      <c r="L2" s="39"/>
      <c r="M2" s="39"/>
      <c r="N2" s="39"/>
      <c r="O2" s="39"/>
    </row>
    <row r="3" spans="1:15" s="18" customFormat="1" ht="15" customHeight="1">
      <c r="A3" s="65" t="s">
        <v>59</v>
      </c>
      <c r="B3" s="21" t="s">
        <v>57</v>
      </c>
      <c r="C3" s="21" t="s">
        <v>22</v>
      </c>
      <c r="D3" s="21" t="s">
        <v>60</v>
      </c>
      <c r="E3" s="19" t="s">
        <v>49</v>
      </c>
      <c r="F3" s="64" t="s">
        <v>32</v>
      </c>
      <c r="G3" s="21" t="s">
        <v>61</v>
      </c>
      <c r="H3" s="67" t="s">
        <v>33</v>
      </c>
      <c r="I3" s="69" t="s">
        <v>86</v>
      </c>
      <c r="J3" s="65" t="s">
        <v>72</v>
      </c>
      <c r="K3" s="21"/>
      <c r="L3" s="21"/>
      <c r="M3" s="21"/>
      <c r="N3" s="21"/>
      <c r="O3" s="21"/>
    </row>
    <row r="4" spans="1:15" ht="15" customHeight="1">
      <c r="A4" s="66"/>
      <c r="B4" s="22"/>
      <c r="C4" s="22"/>
      <c r="D4" s="22"/>
      <c r="E4" s="22"/>
      <c r="F4" s="64"/>
      <c r="G4" s="26" t="s">
        <v>62</v>
      </c>
      <c r="H4" s="68"/>
      <c r="I4" s="70"/>
      <c r="J4" s="66"/>
      <c r="K4" s="26" t="s">
        <v>34</v>
      </c>
      <c r="L4" s="20"/>
      <c r="M4" s="20"/>
      <c r="N4" s="20"/>
      <c r="O4" s="20"/>
    </row>
    <row r="5" spans="1:15" ht="7.2" customHeight="1">
      <c r="A5" s="24"/>
      <c r="B5" s="40"/>
      <c r="C5" s="40"/>
      <c r="D5" s="40"/>
      <c r="E5" s="41"/>
      <c r="F5" s="10"/>
      <c r="G5" s="12"/>
      <c r="H5" s="10"/>
      <c r="I5" s="27"/>
      <c r="J5" s="10"/>
      <c r="K5" s="12"/>
      <c r="L5" s="10"/>
      <c r="M5" s="10"/>
      <c r="N5" s="10"/>
      <c r="O5" s="10"/>
    </row>
    <row r="6" spans="1:15">
      <c r="A6" s="29" t="s">
        <v>50</v>
      </c>
      <c r="B6" s="40">
        <v>1</v>
      </c>
      <c r="C6" s="22" t="str">
        <f>IFERROR(VLOOKUP(B6,DBASE2!$B$5:$C$24,2,FALSE)," ")</f>
        <v>A</v>
      </c>
      <c r="D6" s="50" t="str">
        <f>RIGHT(I6,4)</f>
        <v>2012</v>
      </c>
      <c r="E6" s="22">
        <v>1</v>
      </c>
      <c r="F6" s="27" t="s">
        <v>46</v>
      </c>
      <c r="G6" s="12" t="s">
        <v>76</v>
      </c>
      <c r="H6" s="10" t="s">
        <v>0</v>
      </c>
      <c r="I6" s="27" t="s">
        <v>77</v>
      </c>
      <c r="J6" s="10" t="s">
        <v>82</v>
      </c>
      <c r="K6" s="12"/>
      <c r="L6" s="10"/>
      <c r="M6" s="10"/>
      <c r="N6" s="10"/>
      <c r="O6" s="10"/>
    </row>
    <row r="7" spans="1:15">
      <c r="A7" s="29">
        <f>terdaftar</f>
        <v>93</v>
      </c>
      <c r="B7" s="40">
        <v>1</v>
      </c>
      <c r="C7" s="22" t="str">
        <f>IFERROR(VLOOKUP(B7,DBASE2!$B$5:$C$24,2,FALSE)," ")</f>
        <v>A</v>
      </c>
      <c r="D7" s="50" t="str">
        <f t="shared" ref="D7:D70" si="0">RIGHT(I7,4)</f>
        <v>2006</v>
      </c>
      <c r="E7" s="22">
        <f>1+E6</f>
        <v>2</v>
      </c>
      <c r="F7" s="27" t="s">
        <v>47</v>
      </c>
      <c r="G7" s="12" t="s">
        <v>40</v>
      </c>
      <c r="H7" s="10" t="s">
        <v>1</v>
      </c>
      <c r="I7" s="27" t="s">
        <v>78</v>
      </c>
      <c r="J7" s="10"/>
      <c r="K7" s="12"/>
      <c r="L7" s="10"/>
      <c r="M7" s="10"/>
      <c r="N7" s="10"/>
      <c r="O7" s="10"/>
    </row>
    <row r="8" spans="1:15">
      <c r="A8" s="24"/>
      <c r="B8" s="40">
        <v>1</v>
      </c>
      <c r="C8" s="22" t="str">
        <f>IFERROR(VLOOKUP(B8,DBASE2!$B$5:$C$24,2,FALSE)," ")</f>
        <v>A</v>
      </c>
      <c r="D8" s="51" t="str">
        <f t="shared" si="0"/>
        <v>2005</v>
      </c>
      <c r="E8" s="22">
        <f t="shared" ref="E8:E71" si="1">1+E7</f>
        <v>3</v>
      </c>
      <c r="F8" s="52" t="s">
        <v>48</v>
      </c>
      <c r="G8" s="12" t="s">
        <v>40</v>
      </c>
      <c r="H8" s="10" t="s">
        <v>2</v>
      </c>
      <c r="I8" s="27" t="s">
        <v>79</v>
      </c>
      <c r="J8" s="10"/>
      <c r="K8" s="12" t="s">
        <v>69</v>
      </c>
      <c r="L8" s="10"/>
      <c r="M8" s="10"/>
      <c r="N8" s="10"/>
      <c r="O8" s="10"/>
    </row>
    <row r="9" spans="1:15">
      <c r="A9" s="30" t="s">
        <v>51</v>
      </c>
      <c r="B9" s="40">
        <v>1</v>
      </c>
      <c r="C9" s="22" t="str">
        <f>IFERROR(VLOOKUP(B9,DBASE2!$B$5:$C$24,2,FALSE)," ")</f>
        <v>A</v>
      </c>
      <c r="D9" s="51" t="str">
        <f t="shared" si="0"/>
        <v>2011</v>
      </c>
      <c r="E9" s="22">
        <f t="shared" si="1"/>
        <v>4</v>
      </c>
      <c r="F9" s="52" t="s">
        <v>88</v>
      </c>
      <c r="G9" s="12" t="s">
        <v>87</v>
      </c>
      <c r="H9" s="10" t="s">
        <v>3</v>
      </c>
      <c r="I9" s="27" t="s">
        <v>80</v>
      </c>
      <c r="J9" s="10"/>
      <c r="K9" s="12" t="s">
        <v>69</v>
      </c>
      <c r="L9" s="10"/>
      <c r="M9" s="10"/>
      <c r="N9" s="10"/>
      <c r="O9" s="10"/>
    </row>
    <row r="10" spans="1:15">
      <c r="A10" s="30">
        <f>tar.timur</f>
        <v>45</v>
      </c>
      <c r="B10" s="40">
        <v>1</v>
      </c>
      <c r="C10" s="22" t="str">
        <f>IFERROR(VLOOKUP(B10,DBASE2!$B$5:$C$24,2,FALSE)," ")</f>
        <v>A</v>
      </c>
      <c r="D10" s="51" t="str">
        <f t="shared" si="0"/>
        <v>2000</v>
      </c>
      <c r="E10" s="22">
        <f t="shared" si="1"/>
        <v>5</v>
      </c>
      <c r="F10" s="52"/>
      <c r="G10" s="12" t="s">
        <v>39</v>
      </c>
      <c r="H10" s="10" t="s">
        <v>84</v>
      </c>
      <c r="I10" s="27" t="s">
        <v>81</v>
      </c>
      <c r="J10" s="10"/>
      <c r="K10" s="12"/>
      <c r="L10" s="10"/>
      <c r="M10" s="10"/>
      <c r="N10" s="10"/>
      <c r="O10" s="10"/>
    </row>
    <row r="11" spans="1:15">
      <c r="A11" s="24"/>
      <c r="B11" s="40">
        <v>1</v>
      </c>
      <c r="C11" s="22" t="str">
        <f>IFERROR(VLOOKUP(B11,DBASE2!$B$5:$C$24,2,FALSE)," ")</f>
        <v>A</v>
      </c>
      <c r="D11" s="51" t="str">
        <f t="shared" si="0"/>
        <v>2002</v>
      </c>
      <c r="E11" s="22">
        <f t="shared" si="1"/>
        <v>6</v>
      </c>
      <c r="G11" s="12" t="s">
        <v>39</v>
      </c>
      <c r="H11" s="10" t="s">
        <v>85</v>
      </c>
      <c r="I11" s="27" t="s">
        <v>83</v>
      </c>
      <c r="J11" s="10"/>
      <c r="K11" s="12"/>
      <c r="L11" s="10"/>
      <c r="M11" s="10"/>
      <c r="N11" s="10"/>
      <c r="O11" s="10"/>
    </row>
    <row r="12" spans="1:15">
      <c r="A12" s="32" t="s">
        <v>52</v>
      </c>
      <c r="B12" s="40">
        <v>1</v>
      </c>
      <c r="C12" s="22" t="str">
        <f>IFERROR(VLOOKUP(B12,DBASE2!$B$5:$C$24,2,FALSE)," ")</f>
        <v>A</v>
      </c>
      <c r="D12" s="51" t="str">
        <f t="shared" si="0"/>
        <v>2005</v>
      </c>
      <c r="E12" s="22">
        <f t="shared" si="1"/>
        <v>7</v>
      </c>
      <c r="F12" s="53"/>
      <c r="G12" s="12" t="s">
        <v>39</v>
      </c>
      <c r="H12" s="10"/>
      <c r="I12" s="27" t="s">
        <v>89</v>
      </c>
      <c r="J12" s="10"/>
      <c r="K12" s="12"/>
      <c r="L12" s="10"/>
      <c r="M12" s="10"/>
      <c r="N12" s="10"/>
      <c r="O12" s="10"/>
    </row>
    <row r="13" spans="1:15">
      <c r="A13" s="32">
        <f>tarbarat</f>
        <v>30</v>
      </c>
      <c r="B13" s="40">
        <v>1</v>
      </c>
      <c r="C13" s="22" t="str">
        <f>IFERROR(VLOOKUP(B13,DBASE2!$B$5:$C$24,2,FALSE)," ")</f>
        <v>A</v>
      </c>
      <c r="D13" s="51" t="str">
        <f t="shared" si="0"/>
        <v>2006</v>
      </c>
      <c r="E13" s="22">
        <f t="shared" si="1"/>
        <v>8</v>
      </c>
      <c r="F13" s="53"/>
      <c r="G13" s="12" t="s">
        <v>87</v>
      </c>
      <c r="H13" s="10"/>
      <c r="I13" s="27" t="s">
        <v>103</v>
      </c>
      <c r="J13" s="10"/>
      <c r="K13" s="12" t="s">
        <v>69</v>
      </c>
      <c r="L13" s="10"/>
      <c r="M13" s="10"/>
      <c r="N13" s="10"/>
      <c r="O13" s="10"/>
    </row>
    <row r="14" spans="1:15">
      <c r="A14" s="24"/>
      <c r="B14" s="40">
        <v>1</v>
      </c>
      <c r="C14" s="22" t="str">
        <f>IFERROR(VLOOKUP(B14,DBASE2!$B$5:$C$24,2,FALSE)," ")</f>
        <v>A</v>
      </c>
      <c r="D14" s="51" t="str">
        <f t="shared" si="0"/>
        <v>2012</v>
      </c>
      <c r="E14" s="22">
        <f t="shared" si="1"/>
        <v>9</v>
      </c>
      <c r="F14" s="53"/>
      <c r="G14" s="12" t="s">
        <v>76</v>
      </c>
      <c r="H14" s="10"/>
      <c r="I14" s="27" t="s">
        <v>110</v>
      </c>
      <c r="J14" s="10"/>
      <c r="K14" s="12"/>
      <c r="L14" s="10"/>
      <c r="M14" s="10"/>
      <c r="N14" s="10"/>
      <c r="O14" s="10"/>
    </row>
    <row r="15" spans="1:15">
      <c r="A15" s="31" t="s">
        <v>64</v>
      </c>
      <c r="B15" s="40">
        <v>1</v>
      </c>
      <c r="C15" s="22" t="str">
        <f>IFERROR(VLOOKUP(B15,DBASE2!$B$5:$C$24,2,FALSE)," ")</f>
        <v>A</v>
      </c>
      <c r="D15" s="51" t="str">
        <f t="shared" si="0"/>
        <v/>
      </c>
      <c r="E15" s="22">
        <f t="shared" si="1"/>
        <v>10</v>
      </c>
      <c r="F15" s="53"/>
      <c r="G15" s="12"/>
      <c r="H15" s="10"/>
      <c r="I15" s="27"/>
      <c r="J15" s="10"/>
      <c r="K15" s="12"/>
      <c r="L15" s="10"/>
      <c r="M15" s="10"/>
      <c r="N15" s="10"/>
      <c r="O15" s="10"/>
    </row>
    <row r="16" spans="1:15" hidden="1">
      <c r="A16" s="31">
        <f>tarakanutara</f>
        <v>18</v>
      </c>
      <c r="B16" s="40">
        <v>2</v>
      </c>
      <c r="C16" s="22" t="str">
        <f>IFERROR(VLOOKUP(B16,DBASE2!$B$5:$C$24,2,FALSE)," ")</f>
        <v>A</v>
      </c>
      <c r="D16" s="51" t="str">
        <f t="shared" si="0"/>
        <v/>
      </c>
      <c r="E16" s="22">
        <f t="shared" si="1"/>
        <v>11</v>
      </c>
      <c r="F16" s="53"/>
      <c r="G16" s="12"/>
      <c r="H16" s="10"/>
      <c r="I16" s="27"/>
      <c r="J16" s="10"/>
      <c r="K16" s="12"/>
      <c r="L16" s="10"/>
      <c r="M16" s="10"/>
      <c r="N16" s="10"/>
      <c r="O16" s="10"/>
    </row>
    <row r="17" spans="1:15" hidden="1">
      <c r="A17" s="24"/>
      <c r="B17" s="40">
        <v>2</v>
      </c>
      <c r="C17" s="22" t="str">
        <f>IFERROR(VLOOKUP(B17,DBASE2!$B$5:$C$24,2,FALSE)," ")</f>
        <v>A</v>
      </c>
      <c r="D17" s="51" t="str">
        <f t="shared" si="0"/>
        <v/>
      </c>
      <c r="E17" s="22">
        <f t="shared" si="1"/>
        <v>12</v>
      </c>
      <c r="F17" s="53"/>
      <c r="G17" s="12"/>
      <c r="H17" s="10"/>
      <c r="I17" s="27"/>
      <c r="J17" s="10"/>
      <c r="K17" s="12"/>
      <c r="L17" s="10"/>
      <c r="M17" s="10"/>
      <c r="N17" s="10"/>
      <c r="O17" s="10"/>
    </row>
    <row r="18" spans="1:15" hidden="1">
      <c r="A18" s="33" t="s">
        <v>65</v>
      </c>
      <c r="B18" s="40">
        <v>2</v>
      </c>
      <c r="C18" s="22" t="str">
        <f>IFERROR(VLOOKUP(B18,DBASE2!$B$5:$C$24,2,FALSE)," ")</f>
        <v>A</v>
      </c>
      <c r="D18" s="51" t="str">
        <f t="shared" si="0"/>
        <v/>
      </c>
      <c r="E18" s="22">
        <f t="shared" si="1"/>
        <v>13</v>
      </c>
      <c r="F18" s="53"/>
      <c r="G18" s="12"/>
      <c r="H18" s="10"/>
      <c r="I18" s="27"/>
      <c r="J18" s="10"/>
      <c r="K18" s="12"/>
      <c r="L18" s="10"/>
      <c r="M18" s="10"/>
      <c r="N18" s="10"/>
      <c r="O18" s="10"/>
    </row>
    <row r="19" spans="1:15" hidden="1">
      <c r="A19" s="33">
        <f>tj.selorkota</f>
        <v>0</v>
      </c>
      <c r="B19" s="40">
        <v>2</v>
      </c>
      <c r="C19" s="22" t="str">
        <f>IFERROR(VLOOKUP(B19,DBASE2!$B$5:$C$24,2,FALSE)," ")</f>
        <v>A</v>
      </c>
      <c r="D19" s="51" t="str">
        <f t="shared" si="0"/>
        <v/>
      </c>
      <c r="E19" s="22">
        <f t="shared" si="1"/>
        <v>14</v>
      </c>
      <c r="F19" s="53"/>
      <c r="G19" s="12"/>
      <c r="H19" s="10"/>
      <c r="I19" s="27"/>
      <c r="J19" s="10"/>
      <c r="K19" s="12"/>
      <c r="L19" s="10"/>
      <c r="M19" s="10"/>
      <c r="N19" s="10"/>
      <c r="O19" s="10"/>
    </row>
    <row r="20" spans="1:15" hidden="1">
      <c r="A20" s="23"/>
      <c r="B20" s="40">
        <v>2</v>
      </c>
      <c r="C20" s="22" t="str">
        <f>IFERROR(VLOOKUP(B20,DBASE2!$B$5:$C$24,2,FALSE)," ")</f>
        <v>A</v>
      </c>
      <c r="D20" s="51" t="str">
        <f t="shared" si="0"/>
        <v/>
      </c>
      <c r="E20" s="22">
        <f t="shared" si="1"/>
        <v>15</v>
      </c>
      <c r="F20" s="53"/>
      <c r="G20" s="12"/>
      <c r="H20" s="10"/>
      <c r="I20" s="27"/>
      <c r="J20" s="10"/>
      <c r="K20" s="12"/>
      <c r="L20" s="10"/>
      <c r="M20" s="10"/>
      <c r="N20" s="10"/>
      <c r="O20" s="10"/>
    </row>
    <row r="21" spans="1:15" hidden="1">
      <c r="A21" s="23"/>
      <c r="B21" s="40">
        <v>2</v>
      </c>
      <c r="C21" s="22" t="str">
        <f>IFERROR(VLOOKUP(B21,DBASE2!$B$5:$C$24,2,FALSE)," ")</f>
        <v>A</v>
      </c>
      <c r="D21" s="51" t="str">
        <f t="shared" si="0"/>
        <v/>
      </c>
      <c r="E21" s="22">
        <f t="shared" si="1"/>
        <v>16</v>
      </c>
      <c r="F21" s="53"/>
      <c r="G21" s="12"/>
      <c r="H21" s="10"/>
      <c r="I21" s="27"/>
      <c r="J21" s="10"/>
      <c r="K21" s="12"/>
      <c r="L21" s="10"/>
      <c r="M21" s="10"/>
      <c r="N21" s="10"/>
      <c r="O21" s="10"/>
    </row>
    <row r="22" spans="1:15" hidden="1">
      <c r="A22" s="23"/>
      <c r="B22" s="40">
        <v>2</v>
      </c>
      <c r="C22" s="22" t="str">
        <f>IFERROR(VLOOKUP(B22,DBASE2!$B$5:$C$24,2,FALSE)," ")</f>
        <v>A</v>
      </c>
      <c r="D22" s="51" t="str">
        <f t="shared" si="0"/>
        <v/>
      </c>
      <c r="E22" s="22">
        <f t="shared" si="1"/>
        <v>17</v>
      </c>
      <c r="F22" s="53"/>
      <c r="G22" s="12"/>
      <c r="H22" s="10"/>
      <c r="I22" s="27"/>
      <c r="J22" s="10"/>
      <c r="K22" s="12"/>
      <c r="L22" s="10"/>
      <c r="M22" s="10"/>
      <c r="N22" s="10"/>
      <c r="O22" s="10"/>
    </row>
    <row r="23" spans="1:15" hidden="1">
      <c r="A23" s="23"/>
      <c r="B23" s="40">
        <v>2</v>
      </c>
      <c r="C23" s="22" t="str">
        <f>IFERROR(VLOOKUP(B23,DBASE2!$B$5:$C$24,2,FALSE)," ")</f>
        <v>A</v>
      </c>
      <c r="D23" s="51" t="str">
        <f t="shared" si="0"/>
        <v/>
      </c>
      <c r="E23" s="22">
        <f t="shared" si="1"/>
        <v>18</v>
      </c>
      <c r="F23" s="53"/>
      <c r="G23" s="12"/>
      <c r="H23" s="10"/>
      <c r="I23" s="27"/>
      <c r="J23" s="10"/>
      <c r="K23" s="12"/>
      <c r="L23" s="10"/>
      <c r="M23" s="10"/>
      <c r="N23" s="10"/>
      <c r="O23" s="10"/>
    </row>
    <row r="24" spans="1:15" hidden="1">
      <c r="A24" s="23"/>
      <c r="B24" s="40">
        <v>2</v>
      </c>
      <c r="C24" s="22" t="str">
        <f>IFERROR(VLOOKUP(B24,DBASE2!$B$5:$C$24,2,FALSE)," ")</f>
        <v>A</v>
      </c>
      <c r="D24" s="51" t="str">
        <f t="shared" si="0"/>
        <v/>
      </c>
      <c r="E24" s="22">
        <f t="shared" si="1"/>
        <v>19</v>
      </c>
      <c r="F24" s="53"/>
      <c r="G24" s="12"/>
      <c r="H24" s="10"/>
      <c r="I24" s="27"/>
      <c r="J24" s="10"/>
      <c r="K24" s="12"/>
      <c r="L24" s="10"/>
      <c r="M24" s="10"/>
      <c r="N24" s="10"/>
      <c r="O24" s="10"/>
    </row>
    <row r="25" spans="1:15" hidden="1">
      <c r="A25" s="23"/>
      <c r="B25" s="40">
        <v>2</v>
      </c>
      <c r="C25" s="22" t="str">
        <f>IFERROR(VLOOKUP(B25,DBASE2!$B$5:$C$24,2,FALSE)," ")</f>
        <v>A</v>
      </c>
      <c r="D25" s="51" t="str">
        <f t="shared" si="0"/>
        <v/>
      </c>
      <c r="E25" s="22">
        <f t="shared" si="1"/>
        <v>20</v>
      </c>
      <c r="F25" s="53"/>
      <c r="G25" s="12"/>
      <c r="H25" s="10"/>
      <c r="I25" s="27"/>
      <c r="J25" s="10"/>
      <c r="K25" s="12"/>
      <c r="L25" s="10"/>
      <c r="M25" s="10"/>
      <c r="N25" s="10"/>
      <c r="O25" s="10"/>
    </row>
    <row r="26" spans="1:15" hidden="1">
      <c r="A26" s="23"/>
      <c r="B26" s="40">
        <v>3</v>
      </c>
      <c r="C26" s="22" t="str">
        <f>IFERROR(VLOOKUP(B26,DBASE2!$B$5:$C$24,2,FALSE)," ")</f>
        <v>A</v>
      </c>
      <c r="D26" s="51" t="str">
        <f t="shared" si="0"/>
        <v/>
      </c>
      <c r="E26" s="22">
        <f t="shared" si="1"/>
        <v>21</v>
      </c>
      <c r="F26" s="53"/>
      <c r="G26" s="12"/>
      <c r="H26" s="10"/>
      <c r="I26" s="27"/>
      <c r="J26" s="10"/>
      <c r="K26" s="12"/>
      <c r="L26" s="10"/>
      <c r="M26" s="10"/>
      <c r="N26" s="10"/>
      <c r="O26" s="10"/>
    </row>
    <row r="27" spans="1:15" hidden="1">
      <c r="A27" s="23"/>
      <c r="B27" s="40">
        <v>3</v>
      </c>
      <c r="C27" s="22" t="str">
        <f>IFERROR(VLOOKUP(B27,DBASE2!$B$5:$C$24,2,FALSE)," ")</f>
        <v>A</v>
      </c>
      <c r="D27" s="51" t="str">
        <f t="shared" si="0"/>
        <v/>
      </c>
      <c r="E27" s="22">
        <f t="shared" si="1"/>
        <v>22</v>
      </c>
      <c r="F27" s="53"/>
      <c r="G27" s="12"/>
      <c r="H27" s="10"/>
      <c r="I27" s="27"/>
      <c r="J27" s="10"/>
      <c r="K27" s="12"/>
      <c r="L27" s="10"/>
      <c r="M27" s="10"/>
      <c r="N27" s="10"/>
      <c r="O27" s="10"/>
    </row>
    <row r="28" spans="1:15" hidden="1">
      <c r="A28" s="23"/>
      <c r="B28" s="40">
        <v>3</v>
      </c>
      <c r="C28" s="22" t="str">
        <f>IFERROR(VLOOKUP(B28,DBASE2!$B$5:$C$24,2,FALSE)," ")</f>
        <v>A</v>
      </c>
      <c r="D28" s="51" t="str">
        <f t="shared" si="0"/>
        <v/>
      </c>
      <c r="E28" s="22">
        <f t="shared" si="1"/>
        <v>23</v>
      </c>
      <c r="F28" s="53"/>
      <c r="G28" s="12"/>
      <c r="H28" s="10"/>
      <c r="I28" s="27"/>
      <c r="J28" s="10"/>
      <c r="K28" s="12"/>
      <c r="L28" s="10"/>
      <c r="M28" s="10"/>
      <c r="N28" s="10"/>
      <c r="O28" s="10"/>
    </row>
    <row r="29" spans="1:15" hidden="1">
      <c r="A29" s="23"/>
      <c r="B29" s="40">
        <v>3</v>
      </c>
      <c r="C29" s="22" t="str">
        <f>IFERROR(VLOOKUP(B29,DBASE2!$B$5:$C$24,2,FALSE)," ")</f>
        <v>A</v>
      </c>
      <c r="D29" s="51" t="str">
        <f t="shared" si="0"/>
        <v/>
      </c>
      <c r="E29" s="22">
        <f t="shared" si="1"/>
        <v>24</v>
      </c>
      <c r="F29" s="53"/>
      <c r="G29" s="12"/>
      <c r="H29" s="10"/>
      <c r="I29" s="27"/>
      <c r="J29" s="10"/>
      <c r="K29" s="12"/>
      <c r="L29" s="10"/>
      <c r="M29" s="10"/>
      <c r="N29" s="10"/>
      <c r="O29" s="10"/>
    </row>
    <row r="30" spans="1:15" hidden="1">
      <c r="A30" s="23"/>
      <c r="B30" s="40">
        <v>3</v>
      </c>
      <c r="C30" s="22" t="str">
        <f>IFERROR(VLOOKUP(B30,DBASE2!$B$5:$C$24,2,FALSE)," ")</f>
        <v>A</v>
      </c>
      <c r="D30" s="51" t="str">
        <f t="shared" si="0"/>
        <v/>
      </c>
      <c r="E30" s="22">
        <f t="shared" si="1"/>
        <v>25</v>
      </c>
      <c r="F30" s="53"/>
      <c r="G30" s="12"/>
      <c r="H30" s="10"/>
      <c r="I30" s="27"/>
      <c r="J30" s="10"/>
      <c r="K30" s="12"/>
      <c r="L30" s="10"/>
      <c r="M30" s="10"/>
      <c r="N30" s="10"/>
      <c r="O30" s="10"/>
    </row>
    <row r="31" spans="1:15" hidden="1">
      <c r="A31" s="23"/>
      <c r="B31" s="40">
        <v>3</v>
      </c>
      <c r="C31" s="22" t="str">
        <f>IFERROR(VLOOKUP(B31,DBASE2!$B$5:$C$24,2,FALSE)," ")</f>
        <v>A</v>
      </c>
      <c r="D31" s="51" t="str">
        <f t="shared" si="0"/>
        <v/>
      </c>
      <c r="E31" s="22">
        <f t="shared" si="1"/>
        <v>26</v>
      </c>
      <c r="F31" s="53"/>
      <c r="G31" s="12"/>
      <c r="H31" s="10"/>
      <c r="I31" s="27"/>
      <c r="J31" s="10"/>
      <c r="K31" s="12"/>
      <c r="L31" s="10"/>
      <c r="M31" s="10"/>
      <c r="N31" s="10"/>
      <c r="O31" s="10"/>
    </row>
    <row r="32" spans="1:15" hidden="1">
      <c r="A32" s="23"/>
      <c r="B32" s="40">
        <v>3</v>
      </c>
      <c r="C32" s="22" t="str">
        <f>IFERROR(VLOOKUP(B32,DBASE2!$B$5:$C$24,2,FALSE)," ")</f>
        <v>A</v>
      </c>
      <c r="D32" s="51" t="str">
        <f t="shared" si="0"/>
        <v/>
      </c>
      <c r="E32" s="22">
        <f t="shared" si="1"/>
        <v>27</v>
      </c>
      <c r="F32" s="53"/>
      <c r="G32" s="12"/>
      <c r="H32" s="10"/>
      <c r="I32" s="27"/>
      <c r="J32" s="10"/>
      <c r="K32" s="12"/>
      <c r="L32" s="10"/>
      <c r="M32" s="10"/>
      <c r="N32" s="10"/>
      <c r="O32" s="10"/>
    </row>
    <row r="33" spans="1:15" hidden="1">
      <c r="A33" s="23"/>
      <c r="B33" s="40">
        <v>3</v>
      </c>
      <c r="C33" s="22" t="str">
        <f>IFERROR(VLOOKUP(B33,DBASE2!$B$5:$C$24,2,FALSE)," ")</f>
        <v>A</v>
      </c>
      <c r="D33" s="51" t="str">
        <f t="shared" si="0"/>
        <v/>
      </c>
      <c r="E33" s="22">
        <f t="shared" si="1"/>
        <v>28</v>
      </c>
      <c r="F33" s="53"/>
      <c r="G33" s="12"/>
      <c r="H33" s="10"/>
      <c r="I33" s="27"/>
      <c r="J33" s="10"/>
      <c r="K33" s="12"/>
      <c r="L33" s="10"/>
      <c r="M33" s="10"/>
      <c r="N33" s="10"/>
      <c r="O33" s="10"/>
    </row>
    <row r="34" spans="1:15" hidden="1">
      <c r="A34" s="23"/>
      <c r="B34" s="40">
        <v>3</v>
      </c>
      <c r="C34" s="22" t="str">
        <f>IFERROR(VLOOKUP(B34,DBASE2!$B$5:$C$24,2,FALSE)," ")</f>
        <v>A</v>
      </c>
      <c r="D34" s="51" t="str">
        <f t="shared" si="0"/>
        <v/>
      </c>
      <c r="E34" s="22">
        <f t="shared" si="1"/>
        <v>29</v>
      </c>
      <c r="F34" s="53"/>
      <c r="G34" s="12"/>
      <c r="H34" s="10"/>
      <c r="I34" s="27"/>
      <c r="J34" s="10"/>
      <c r="K34" s="12"/>
      <c r="L34" s="10"/>
      <c r="M34" s="10"/>
      <c r="N34" s="10"/>
      <c r="O34" s="10"/>
    </row>
    <row r="35" spans="1:15" hidden="1">
      <c r="A35" s="23"/>
      <c r="B35" s="40">
        <v>3</v>
      </c>
      <c r="C35" s="22" t="str">
        <f>IFERROR(VLOOKUP(B35,DBASE2!$B$5:$C$24,2,FALSE)," ")</f>
        <v>A</v>
      </c>
      <c r="D35" s="51" t="str">
        <f t="shared" si="0"/>
        <v/>
      </c>
      <c r="E35" s="22">
        <f t="shared" si="1"/>
        <v>30</v>
      </c>
      <c r="F35" s="53"/>
      <c r="G35" s="12"/>
      <c r="H35" s="10"/>
      <c r="I35" s="27"/>
      <c r="J35" s="10"/>
      <c r="K35" s="12"/>
      <c r="L35" s="10"/>
      <c r="M35" s="10"/>
      <c r="N35" s="10"/>
      <c r="O35" s="10"/>
    </row>
    <row r="36" spans="1:15" hidden="1">
      <c r="A36" s="23"/>
      <c r="B36" s="40">
        <v>4</v>
      </c>
      <c r="C36" s="22" t="str">
        <f>IFERROR(VLOOKUP(B36,DBASE2!$B$5:$C$24,2,FALSE)," ")</f>
        <v>A</v>
      </c>
      <c r="D36" s="51" t="str">
        <f t="shared" si="0"/>
        <v/>
      </c>
      <c r="E36" s="22">
        <f t="shared" si="1"/>
        <v>31</v>
      </c>
      <c r="F36" s="53"/>
      <c r="G36" s="12"/>
      <c r="H36" s="10"/>
      <c r="I36" s="27"/>
      <c r="J36" s="10"/>
      <c r="K36" s="12"/>
      <c r="L36" s="10"/>
      <c r="M36" s="10"/>
      <c r="N36" s="10"/>
      <c r="O36" s="10"/>
    </row>
    <row r="37" spans="1:15" hidden="1">
      <c r="A37" s="23"/>
      <c r="B37" s="40">
        <v>4</v>
      </c>
      <c r="C37" s="22" t="str">
        <f>IFERROR(VLOOKUP(B37,DBASE2!$B$5:$C$24,2,FALSE)," ")</f>
        <v>A</v>
      </c>
      <c r="D37" s="51" t="str">
        <f t="shared" si="0"/>
        <v/>
      </c>
      <c r="E37" s="22">
        <f t="shared" si="1"/>
        <v>32</v>
      </c>
      <c r="F37" s="53"/>
      <c r="G37" s="12"/>
      <c r="H37" s="10"/>
      <c r="I37" s="27"/>
      <c r="J37" s="10"/>
      <c r="K37" s="12"/>
      <c r="L37" s="10"/>
      <c r="M37" s="10"/>
      <c r="N37" s="10"/>
      <c r="O37" s="10"/>
    </row>
    <row r="38" spans="1:15" hidden="1">
      <c r="A38" s="23"/>
      <c r="B38" s="40">
        <v>4</v>
      </c>
      <c r="C38" s="22" t="str">
        <f>IFERROR(VLOOKUP(B38,DBASE2!$B$5:$C$24,2,FALSE)," ")</f>
        <v>A</v>
      </c>
      <c r="D38" s="51" t="str">
        <f t="shared" si="0"/>
        <v/>
      </c>
      <c r="E38" s="22">
        <f t="shared" si="1"/>
        <v>33</v>
      </c>
      <c r="F38" s="53"/>
      <c r="G38" s="12"/>
      <c r="H38" s="10"/>
      <c r="I38" s="27"/>
      <c r="J38" s="10"/>
      <c r="K38" s="12"/>
      <c r="L38" s="10"/>
      <c r="M38" s="10"/>
      <c r="N38" s="10"/>
      <c r="O38" s="10"/>
    </row>
    <row r="39" spans="1:15" hidden="1">
      <c r="A39" s="23"/>
      <c r="B39" s="40">
        <v>4</v>
      </c>
      <c r="C39" s="22" t="str">
        <f>IFERROR(VLOOKUP(B39,DBASE2!$B$5:$C$24,2,FALSE)," ")</f>
        <v>A</v>
      </c>
      <c r="D39" s="51" t="str">
        <f t="shared" si="0"/>
        <v/>
      </c>
      <c r="E39" s="22">
        <f t="shared" si="1"/>
        <v>34</v>
      </c>
      <c r="F39" s="53"/>
      <c r="G39" s="12"/>
      <c r="H39" s="10"/>
      <c r="I39" s="27"/>
      <c r="J39" s="10"/>
      <c r="K39" s="12"/>
      <c r="L39" s="10"/>
      <c r="M39" s="10"/>
      <c r="N39" s="10"/>
      <c r="O39" s="10"/>
    </row>
    <row r="40" spans="1:15" hidden="1">
      <c r="A40" s="23"/>
      <c r="B40" s="40">
        <v>4</v>
      </c>
      <c r="C40" s="22" t="str">
        <f>IFERROR(VLOOKUP(B40,DBASE2!$B$5:$C$24,2,FALSE)," ")</f>
        <v>A</v>
      </c>
      <c r="D40" s="51" t="str">
        <f t="shared" si="0"/>
        <v/>
      </c>
      <c r="E40" s="22">
        <f t="shared" si="1"/>
        <v>35</v>
      </c>
      <c r="F40" s="53"/>
      <c r="G40" s="12"/>
      <c r="H40" s="10"/>
      <c r="I40" s="27"/>
      <c r="J40" s="10"/>
      <c r="K40" s="12"/>
      <c r="L40" s="10"/>
      <c r="M40" s="10"/>
      <c r="N40" s="10"/>
      <c r="O40" s="10"/>
    </row>
    <row r="41" spans="1:15" hidden="1">
      <c r="A41" s="23"/>
      <c r="B41" s="40">
        <v>5</v>
      </c>
      <c r="C41" s="22" t="str">
        <f>IFERROR(VLOOKUP(B41,DBASE2!$B$5:$C$24,2,FALSE)," ")</f>
        <v>A</v>
      </c>
      <c r="D41" s="51" t="str">
        <f t="shared" si="0"/>
        <v/>
      </c>
      <c r="E41" s="22">
        <f t="shared" si="1"/>
        <v>36</v>
      </c>
      <c r="F41" s="53"/>
      <c r="G41" s="12"/>
      <c r="H41" s="10"/>
      <c r="I41" s="27"/>
      <c r="J41" s="10"/>
      <c r="K41" s="12"/>
      <c r="L41" s="10"/>
      <c r="M41" s="10"/>
      <c r="N41" s="10"/>
      <c r="O41" s="10"/>
    </row>
    <row r="42" spans="1:15" hidden="1">
      <c r="A42" s="23"/>
      <c r="B42" s="40">
        <v>5</v>
      </c>
      <c r="C42" s="22" t="str">
        <f>IFERROR(VLOOKUP(B42,DBASE2!$B$5:$C$24,2,FALSE)," ")</f>
        <v>A</v>
      </c>
      <c r="D42" s="51" t="str">
        <f t="shared" si="0"/>
        <v/>
      </c>
      <c r="E42" s="22">
        <f t="shared" si="1"/>
        <v>37</v>
      </c>
      <c r="F42" s="53"/>
      <c r="G42" s="12"/>
      <c r="H42" s="10"/>
      <c r="I42" s="27"/>
      <c r="J42" s="10"/>
      <c r="K42" s="12"/>
      <c r="L42" s="10"/>
      <c r="M42" s="10"/>
      <c r="N42" s="10"/>
      <c r="O42" s="10"/>
    </row>
    <row r="43" spans="1:15" hidden="1">
      <c r="A43" s="23"/>
      <c r="B43" s="40">
        <v>5</v>
      </c>
      <c r="C43" s="22" t="str">
        <f>IFERROR(VLOOKUP(B43,DBASE2!$B$5:$C$24,2,FALSE)," ")</f>
        <v>A</v>
      </c>
      <c r="D43" s="51" t="str">
        <f t="shared" si="0"/>
        <v/>
      </c>
      <c r="E43" s="22">
        <f t="shared" si="1"/>
        <v>38</v>
      </c>
      <c r="F43" s="53"/>
      <c r="G43" s="12"/>
      <c r="H43" s="10"/>
      <c r="I43" s="27"/>
      <c r="J43" s="10"/>
      <c r="K43" s="12"/>
      <c r="L43" s="10"/>
      <c r="M43" s="10"/>
      <c r="N43" s="10"/>
      <c r="O43" s="10"/>
    </row>
    <row r="44" spans="1:15" hidden="1">
      <c r="A44" s="23"/>
      <c r="B44" s="40">
        <v>5</v>
      </c>
      <c r="C44" s="22" t="str">
        <f>IFERROR(VLOOKUP(B44,DBASE2!$B$5:$C$24,2,FALSE)," ")</f>
        <v>A</v>
      </c>
      <c r="D44" s="51" t="str">
        <f t="shared" si="0"/>
        <v/>
      </c>
      <c r="E44" s="22">
        <f t="shared" si="1"/>
        <v>39</v>
      </c>
      <c r="F44" s="53"/>
      <c r="G44" s="12"/>
      <c r="H44" s="10"/>
      <c r="I44" s="27"/>
      <c r="J44" s="10"/>
      <c r="K44" s="12"/>
      <c r="L44" s="10"/>
      <c r="M44" s="10"/>
      <c r="N44" s="10"/>
      <c r="O44" s="10"/>
    </row>
    <row r="45" spans="1:15" hidden="1">
      <c r="A45" s="23"/>
      <c r="B45" s="40">
        <v>5</v>
      </c>
      <c r="C45" s="22" t="str">
        <f>IFERROR(VLOOKUP(B45,DBASE2!$B$5:$C$24,2,FALSE)," ")</f>
        <v>A</v>
      </c>
      <c r="D45" s="51" t="str">
        <f t="shared" si="0"/>
        <v/>
      </c>
      <c r="E45" s="22">
        <f t="shared" si="1"/>
        <v>40</v>
      </c>
      <c r="F45" s="53"/>
      <c r="G45" s="12"/>
      <c r="H45" s="10"/>
      <c r="I45" s="27"/>
      <c r="J45" s="10"/>
      <c r="K45" s="12"/>
      <c r="L45" s="10"/>
      <c r="M45" s="10"/>
      <c r="N45" s="10"/>
      <c r="O45" s="10"/>
    </row>
    <row r="46" spans="1:15" hidden="1">
      <c r="A46" s="23"/>
      <c r="B46" s="40">
        <v>6</v>
      </c>
      <c r="C46" s="22" t="str">
        <f>IFERROR(VLOOKUP(B46,DBASE2!$B$5:$C$24,2,FALSE)," ")</f>
        <v>A</v>
      </c>
      <c r="D46" s="51" t="str">
        <f t="shared" si="0"/>
        <v/>
      </c>
      <c r="E46" s="22">
        <f t="shared" si="1"/>
        <v>41</v>
      </c>
      <c r="F46" s="53"/>
      <c r="G46" s="12"/>
      <c r="H46" s="10"/>
      <c r="I46" s="27"/>
      <c r="J46" s="10"/>
      <c r="K46" s="12"/>
      <c r="L46" s="10"/>
      <c r="M46" s="10"/>
      <c r="N46" s="10"/>
      <c r="O46" s="10"/>
    </row>
    <row r="47" spans="1:15" hidden="1">
      <c r="A47" s="23"/>
      <c r="B47" s="40">
        <v>6</v>
      </c>
      <c r="C47" s="22" t="str">
        <f>IFERROR(VLOOKUP(B47,DBASE2!$B$5:$C$24,2,FALSE)," ")</f>
        <v>A</v>
      </c>
      <c r="D47" s="51" t="str">
        <f t="shared" si="0"/>
        <v/>
      </c>
      <c r="E47" s="22">
        <f t="shared" si="1"/>
        <v>42</v>
      </c>
      <c r="F47" s="53"/>
      <c r="G47" s="12"/>
      <c r="H47" s="10"/>
      <c r="I47" s="27"/>
      <c r="J47" s="10"/>
      <c r="K47" s="12"/>
      <c r="L47" s="10"/>
      <c r="M47" s="10"/>
      <c r="N47" s="10"/>
      <c r="O47" s="10"/>
    </row>
    <row r="48" spans="1:15" hidden="1">
      <c r="A48" s="23"/>
      <c r="B48" s="40">
        <v>6</v>
      </c>
      <c r="C48" s="22" t="str">
        <f>IFERROR(VLOOKUP(B48,DBASE2!$B$5:$C$24,2,FALSE)," ")</f>
        <v>A</v>
      </c>
      <c r="D48" s="51" t="str">
        <f t="shared" si="0"/>
        <v/>
      </c>
      <c r="E48" s="22">
        <f t="shared" si="1"/>
        <v>43</v>
      </c>
      <c r="F48" s="53"/>
      <c r="G48" s="12"/>
      <c r="H48" s="10"/>
      <c r="I48" s="27"/>
      <c r="J48" s="10"/>
      <c r="K48" s="12"/>
      <c r="L48" s="10"/>
      <c r="M48" s="10"/>
      <c r="N48" s="10"/>
      <c r="O48" s="10"/>
    </row>
    <row r="49" spans="1:15" hidden="1">
      <c r="A49" s="23"/>
      <c r="B49" s="40">
        <v>6</v>
      </c>
      <c r="C49" s="22" t="str">
        <f>IFERROR(VLOOKUP(B49,DBASE2!$B$5:$C$24,2,FALSE)," ")</f>
        <v>A</v>
      </c>
      <c r="D49" s="51" t="str">
        <f t="shared" si="0"/>
        <v/>
      </c>
      <c r="E49" s="22">
        <f t="shared" si="1"/>
        <v>44</v>
      </c>
      <c r="F49" s="53"/>
      <c r="G49" s="12"/>
      <c r="H49" s="10"/>
      <c r="I49" s="27"/>
      <c r="J49" s="10"/>
      <c r="K49" s="12"/>
      <c r="L49" s="10"/>
      <c r="M49" s="10"/>
      <c r="N49" s="10"/>
      <c r="O49" s="10"/>
    </row>
    <row r="50" spans="1:15" hidden="1">
      <c r="A50" s="23"/>
      <c r="B50" s="40">
        <v>6</v>
      </c>
      <c r="C50" s="22" t="str">
        <f>IFERROR(VLOOKUP(B50,DBASE2!$B$5:$C$24,2,FALSE)," ")</f>
        <v>A</v>
      </c>
      <c r="D50" s="51" t="str">
        <f t="shared" si="0"/>
        <v/>
      </c>
      <c r="E50" s="22">
        <f>1+E49</f>
        <v>45</v>
      </c>
      <c r="F50" s="53"/>
      <c r="G50" s="12"/>
      <c r="H50" s="10"/>
      <c r="I50" s="27"/>
      <c r="J50" s="10"/>
      <c r="K50" s="12"/>
      <c r="L50" s="10"/>
      <c r="M50" s="10"/>
      <c r="N50" s="10"/>
      <c r="O50" s="10"/>
    </row>
    <row r="51" spans="1:15" hidden="1">
      <c r="A51" s="23"/>
      <c r="B51" s="40">
        <v>7</v>
      </c>
      <c r="C51" s="22" t="str">
        <f>IFERROR(VLOOKUP(B51,DBASE2!$B$5:$C$24,2,FALSE)," ")</f>
        <v>B</v>
      </c>
      <c r="D51" s="51" t="str">
        <f t="shared" si="0"/>
        <v/>
      </c>
      <c r="E51" s="22">
        <f t="shared" si="1"/>
        <v>46</v>
      </c>
      <c r="F51" s="53"/>
      <c r="G51" s="12"/>
      <c r="H51" s="10"/>
      <c r="I51" s="27"/>
      <c r="J51" s="10"/>
      <c r="K51" s="12"/>
      <c r="L51" s="10"/>
      <c r="M51" s="10"/>
      <c r="N51" s="10"/>
      <c r="O51" s="10"/>
    </row>
    <row r="52" spans="1:15" hidden="1">
      <c r="A52" s="23"/>
      <c r="B52" s="40">
        <v>7</v>
      </c>
      <c r="C52" s="22" t="str">
        <f>IFERROR(VLOOKUP(B52,DBASE2!$B$5:$C$24,2,FALSE)," ")</f>
        <v>B</v>
      </c>
      <c r="D52" s="51" t="str">
        <f t="shared" si="0"/>
        <v/>
      </c>
      <c r="E52" s="22">
        <f t="shared" si="1"/>
        <v>47</v>
      </c>
      <c r="F52" s="53"/>
      <c r="G52" s="12"/>
      <c r="H52" s="10"/>
      <c r="I52" s="27"/>
      <c r="J52" s="10"/>
      <c r="K52" s="12"/>
      <c r="L52" s="10"/>
      <c r="M52" s="10"/>
      <c r="N52" s="10"/>
      <c r="O52" s="10"/>
    </row>
    <row r="53" spans="1:15" hidden="1">
      <c r="A53" s="23"/>
      <c r="B53" s="40">
        <v>7</v>
      </c>
      <c r="C53" s="22" t="str">
        <f>IFERROR(VLOOKUP(B53,DBASE2!$B$5:$C$24,2,FALSE)," ")</f>
        <v>B</v>
      </c>
      <c r="D53" s="51" t="str">
        <f t="shared" si="0"/>
        <v/>
      </c>
      <c r="E53" s="22">
        <f t="shared" si="1"/>
        <v>48</v>
      </c>
      <c r="F53" s="53"/>
      <c r="G53" s="12"/>
      <c r="H53" s="10"/>
      <c r="I53" s="27"/>
      <c r="J53" s="10"/>
      <c r="K53" s="12"/>
      <c r="L53" s="10"/>
      <c r="M53" s="10"/>
      <c r="N53" s="10"/>
      <c r="O53" s="10"/>
    </row>
    <row r="54" spans="1:15" hidden="1">
      <c r="A54" s="23"/>
      <c r="B54" s="40">
        <v>7</v>
      </c>
      <c r="C54" s="22" t="str">
        <f>IFERROR(VLOOKUP(B54,DBASE2!$B$5:$C$24,2,FALSE)," ")</f>
        <v>B</v>
      </c>
      <c r="D54" s="51" t="str">
        <f t="shared" si="0"/>
        <v/>
      </c>
      <c r="E54" s="22">
        <f t="shared" si="1"/>
        <v>49</v>
      </c>
      <c r="F54" s="53"/>
      <c r="G54" s="12"/>
      <c r="H54" s="10"/>
      <c r="I54" s="27"/>
      <c r="J54" s="10"/>
      <c r="K54" s="12"/>
      <c r="L54" s="10"/>
      <c r="M54" s="10"/>
      <c r="N54" s="10"/>
      <c r="O54" s="10"/>
    </row>
    <row r="55" spans="1:15" hidden="1">
      <c r="A55" s="23"/>
      <c r="B55" s="40">
        <v>7</v>
      </c>
      <c r="C55" s="22" t="str">
        <f>IFERROR(VLOOKUP(B55,DBASE2!$B$5:$C$24,2,FALSE)," ")</f>
        <v>B</v>
      </c>
      <c r="D55" s="51" t="str">
        <f t="shared" si="0"/>
        <v/>
      </c>
      <c r="E55" s="22">
        <f t="shared" si="1"/>
        <v>50</v>
      </c>
      <c r="F55" s="53"/>
      <c r="G55" s="12"/>
      <c r="H55" s="10"/>
      <c r="I55" s="27"/>
      <c r="J55" s="10"/>
      <c r="K55" s="12"/>
      <c r="L55" s="10"/>
      <c r="M55" s="10"/>
      <c r="N55" s="10"/>
      <c r="O55" s="10"/>
    </row>
    <row r="56" spans="1:15" hidden="1">
      <c r="A56" s="23"/>
      <c r="B56" s="40">
        <v>8</v>
      </c>
      <c r="C56" s="22" t="str">
        <f>IFERROR(VLOOKUP(B56,DBASE2!$B$5:$C$24,2,FALSE)," ")</f>
        <v>B</v>
      </c>
      <c r="D56" s="51" t="str">
        <f t="shared" si="0"/>
        <v/>
      </c>
      <c r="E56" s="22">
        <f t="shared" si="1"/>
        <v>51</v>
      </c>
      <c r="F56" s="53"/>
      <c r="G56" s="12"/>
      <c r="H56" s="10"/>
      <c r="I56" s="27"/>
      <c r="J56" s="10"/>
      <c r="K56" s="12"/>
      <c r="L56" s="10"/>
      <c r="M56" s="10"/>
      <c r="N56" s="10"/>
      <c r="O56" s="10"/>
    </row>
    <row r="57" spans="1:15" hidden="1">
      <c r="A57" s="23"/>
      <c r="B57" s="40">
        <v>8</v>
      </c>
      <c r="C57" s="22" t="str">
        <f>IFERROR(VLOOKUP(B57,DBASE2!$B$5:$C$24,2,FALSE)," ")</f>
        <v>B</v>
      </c>
      <c r="D57" s="51" t="str">
        <f t="shared" si="0"/>
        <v/>
      </c>
      <c r="E57" s="22">
        <f t="shared" si="1"/>
        <v>52</v>
      </c>
      <c r="F57" s="53"/>
      <c r="G57" s="12"/>
      <c r="H57" s="10"/>
      <c r="I57" s="27"/>
      <c r="J57" s="10"/>
      <c r="K57" s="12"/>
      <c r="L57" s="10"/>
      <c r="M57" s="10"/>
      <c r="N57" s="10"/>
      <c r="O57" s="10"/>
    </row>
    <row r="58" spans="1:15" hidden="1">
      <c r="A58" s="23"/>
      <c r="B58" s="40">
        <v>8</v>
      </c>
      <c r="C58" s="22" t="str">
        <f>IFERROR(VLOOKUP(B58,DBASE2!$B$5:$C$24,2,FALSE)," ")</f>
        <v>B</v>
      </c>
      <c r="D58" s="51" t="str">
        <f t="shared" si="0"/>
        <v/>
      </c>
      <c r="E58" s="22">
        <f t="shared" si="1"/>
        <v>53</v>
      </c>
      <c r="F58" s="53"/>
      <c r="G58" s="12"/>
      <c r="H58" s="10"/>
      <c r="I58" s="27"/>
      <c r="J58" s="10"/>
      <c r="K58" s="12"/>
      <c r="L58" s="10"/>
      <c r="M58" s="10"/>
      <c r="N58" s="10"/>
      <c r="O58" s="10"/>
    </row>
    <row r="59" spans="1:15" hidden="1">
      <c r="A59" s="23"/>
      <c r="B59" s="40">
        <v>8</v>
      </c>
      <c r="C59" s="22" t="str">
        <f>IFERROR(VLOOKUP(B59,DBASE2!$B$5:$C$24,2,FALSE)," ")</f>
        <v>B</v>
      </c>
      <c r="D59" s="51" t="str">
        <f t="shared" si="0"/>
        <v/>
      </c>
      <c r="E59" s="22">
        <f t="shared" si="1"/>
        <v>54</v>
      </c>
      <c r="F59" s="53"/>
      <c r="G59" s="12"/>
      <c r="H59" s="10"/>
      <c r="I59" s="27"/>
      <c r="J59" s="10"/>
      <c r="K59" s="12"/>
      <c r="L59" s="10"/>
      <c r="M59" s="10"/>
      <c r="N59" s="10"/>
      <c r="O59" s="10"/>
    </row>
    <row r="60" spans="1:15" hidden="1">
      <c r="A60" s="23"/>
      <c r="B60" s="40">
        <v>8</v>
      </c>
      <c r="C60" s="22" t="str">
        <f>IFERROR(VLOOKUP(B60,DBASE2!$B$5:$C$24,2,FALSE)," ")</f>
        <v>B</v>
      </c>
      <c r="D60" s="51" t="str">
        <f t="shared" si="0"/>
        <v/>
      </c>
      <c r="E60" s="22">
        <f t="shared" si="1"/>
        <v>55</v>
      </c>
      <c r="F60" s="53"/>
      <c r="G60" s="12"/>
      <c r="H60" s="10"/>
      <c r="I60" s="27"/>
      <c r="J60" s="10"/>
      <c r="K60" s="12"/>
      <c r="L60" s="10"/>
      <c r="M60" s="10"/>
      <c r="N60" s="10"/>
      <c r="O60" s="10"/>
    </row>
    <row r="61" spans="1:15" hidden="1">
      <c r="A61" s="23"/>
      <c r="B61" s="40">
        <v>9</v>
      </c>
      <c r="C61" s="22" t="str">
        <f>IFERROR(VLOOKUP(B61,DBASE2!$B$5:$C$24,2,FALSE)," ")</f>
        <v>B</v>
      </c>
      <c r="D61" s="51" t="str">
        <f t="shared" si="0"/>
        <v/>
      </c>
      <c r="E61" s="22">
        <f t="shared" si="1"/>
        <v>56</v>
      </c>
      <c r="F61" s="53"/>
      <c r="G61" s="12"/>
      <c r="H61" s="10"/>
      <c r="I61" s="27"/>
      <c r="J61" s="10"/>
      <c r="K61" s="12"/>
      <c r="L61" s="10"/>
      <c r="M61" s="10"/>
      <c r="N61" s="10"/>
      <c r="O61" s="10"/>
    </row>
    <row r="62" spans="1:15" hidden="1">
      <c r="A62" s="23"/>
      <c r="B62" s="40">
        <v>9</v>
      </c>
      <c r="C62" s="22" t="str">
        <f>IFERROR(VLOOKUP(B62,DBASE2!$B$5:$C$24,2,FALSE)," ")</f>
        <v>B</v>
      </c>
      <c r="D62" s="51" t="str">
        <f t="shared" si="0"/>
        <v/>
      </c>
      <c r="E62" s="22">
        <f t="shared" si="1"/>
        <v>57</v>
      </c>
      <c r="F62" s="53"/>
      <c r="G62" s="12"/>
      <c r="H62" s="10"/>
      <c r="I62" s="27"/>
      <c r="J62" s="10"/>
      <c r="K62" s="12"/>
      <c r="L62" s="10"/>
      <c r="M62" s="10"/>
      <c r="N62" s="10"/>
      <c r="O62" s="10"/>
    </row>
    <row r="63" spans="1:15" hidden="1">
      <c r="A63" s="23"/>
      <c r="B63" s="40">
        <v>9</v>
      </c>
      <c r="C63" s="22" t="str">
        <f>IFERROR(VLOOKUP(B63,DBASE2!$B$5:$C$24,2,FALSE)," ")</f>
        <v>B</v>
      </c>
      <c r="D63" s="51" t="str">
        <f t="shared" si="0"/>
        <v/>
      </c>
      <c r="E63" s="22">
        <f t="shared" si="1"/>
        <v>58</v>
      </c>
      <c r="F63" s="53"/>
      <c r="G63" s="12"/>
      <c r="H63" s="10"/>
      <c r="I63" s="27"/>
      <c r="J63" s="10"/>
      <c r="K63" s="12"/>
      <c r="L63" s="10"/>
      <c r="M63" s="10"/>
      <c r="N63" s="10"/>
      <c r="O63" s="10"/>
    </row>
    <row r="64" spans="1:15" hidden="1">
      <c r="A64" s="23"/>
      <c r="B64" s="40">
        <v>9</v>
      </c>
      <c r="C64" s="22" t="str">
        <f>IFERROR(VLOOKUP(B64,DBASE2!$B$5:$C$24,2,FALSE)," ")</f>
        <v>B</v>
      </c>
      <c r="D64" s="51" t="str">
        <f t="shared" si="0"/>
        <v/>
      </c>
      <c r="E64" s="22">
        <f t="shared" si="1"/>
        <v>59</v>
      </c>
      <c r="F64" s="53"/>
      <c r="G64" s="12"/>
      <c r="H64" s="10"/>
      <c r="I64" s="27"/>
      <c r="J64" s="10"/>
      <c r="K64" s="12"/>
      <c r="L64" s="10"/>
      <c r="M64" s="10"/>
      <c r="N64" s="10"/>
      <c r="O64" s="10"/>
    </row>
    <row r="65" spans="1:15" hidden="1">
      <c r="A65" s="23"/>
      <c r="B65" s="40">
        <v>9</v>
      </c>
      <c r="C65" s="22" t="str">
        <f>IFERROR(VLOOKUP(B65,DBASE2!$B$5:$C$24,2,FALSE)," ")</f>
        <v>B</v>
      </c>
      <c r="D65" s="51" t="str">
        <f t="shared" si="0"/>
        <v/>
      </c>
      <c r="E65" s="22">
        <f t="shared" si="1"/>
        <v>60</v>
      </c>
      <c r="F65" s="53"/>
      <c r="G65" s="12"/>
      <c r="H65" s="10"/>
      <c r="I65" s="27"/>
      <c r="J65" s="10"/>
      <c r="K65" s="12"/>
      <c r="L65" s="10"/>
      <c r="M65" s="10"/>
      <c r="N65" s="10"/>
      <c r="O65" s="10"/>
    </row>
    <row r="66" spans="1:15" hidden="1">
      <c r="A66" s="23"/>
      <c r="B66" s="40">
        <v>13</v>
      </c>
      <c r="C66" s="22" t="str">
        <f>IFERROR(VLOOKUP(B66,DBASE2!$B$5:$C$24,2,FALSE)," ")</f>
        <v>C</v>
      </c>
      <c r="D66" s="51" t="str">
        <f t="shared" si="0"/>
        <v/>
      </c>
      <c r="E66" s="22">
        <f t="shared" si="1"/>
        <v>61</v>
      </c>
      <c r="F66" s="53"/>
      <c r="G66" s="12"/>
      <c r="H66" s="10"/>
      <c r="I66" s="27"/>
      <c r="J66" s="10"/>
      <c r="K66" s="12"/>
      <c r="L66" s="10"/>
      <c r="M66" s="10"/>
      <c r="N66" s="10"/>
      <c r="O66" s="10"/>
    </row>
    <row r="67" spans="1:15" hidden="1">
      <c r="A67" s="23"/>
      <c r="B67" s="40">
        <v>13</v>
      </c>
      <c r="C67" s="22" t="str">
        <f>IFERROR(VLOOKUP(B67,DBASE2!$B$5:$C$24,2,FALSE)," ")</f>
        <v>C</v>
      </c>
      <c r="D67" s="51" t="str">
        <f t="shared" si="0"/>
        <v/>
      </c>
      <c r="E67" s="22">
        <f t="shared" si="1"/>
        <v>62</v>
      </c>
      <c r="F67" s="53"/>
      <c r="G67" s="12"/>
      <c r="H67" s="10"/>
      <c r="I67" s="27"/>
      <c r="J67" s="10"/>
      <c r="K67" s="12"/>
      <c r="L67" s="10"/>
      <c r="M67" s="10"/>
      <c r="N67" s="10"/>
      <c r="O67" s="10"/>
    </row>
    <row r="68" spans="1:15" hidden="1">
      <c r="A68" s="23"/>
      <c r="B68" s="40">
        <v>13</v>
      </c>
      <c r="C68" s="22" t="str">
        <f>IFERROR(VLOOKUP(B68,DBASE2!$B$5:$C$24,2,FALSE)," ")</f>
        <v>C</v>
      </c>
      <c r="D68" s="51" t="str">
        <f t="shared" si="0"/>
        <v/>
      </c>
      <c r="E68" s="22">
        <f t="shared" si="1"/>
        <v>63</v>
      </c>
      <c r="F68" s="53"/>
      <c r="G68" s="12"/>
      <c r="H68" s="10"/>
      <c r="I68" s="27"/>
      <c r="J68" s="10"/>
      <c r="K68" s="12"/>
      <c r="L68" s="10"/>
      <c r="M68" s="10"/>
      <c r="N68" s="10"/>
      <c r="O68" s="10"/>
    </row>
    <row r="69" spans="1:15" hidden="1">
      <c r="A69" s="23"/>
      <c r="B69" s="40">
        <v>13</v>
      </c>
      <c r="C69" s="22" t="str">
        <f>IFERROR(VLOOKUP(B69,DBASE2!$B$5:$C$24,2,FALSE)," ")</f>
        <v>C</v>
      </c>
      <c r="D69" s="51" t="str">
        <f t="shared" si="0"/>
        <v/>
      </c>
      <c r="E69" s="22">
        <f t="shared" si="1"/>
        <v>64</v>
      </c>
      <c r="F69" s="53"/>
      <c r="G69" s="12"/>
      <c r="H69" s="10"/>
      <c r="I69" s="27"/>
      <c r="J69" s="10"/>
      <c r="K69" s="12"/>
      <c r="L69" s="10"/>
      <c r="M69" s="10"/>
      <c r="N69" s="10"/>
      <c r="O69" s="10"/>
    </row>
    <row r="70" spans="1:15" hidden="1">
      <c r="A70" s="23"/>
      <c r="B70" s="40">
        <v>13</v>
      </c>
      <c r="C70" s="22" t="str">
        <f>IFERROR(VLOOKUP(B70,DBASE2!$B$5:$C$24,2,FALSE)," ")</f>
        <v>C</v>
      </c>
      <c r="D70" s="51" t="str">
        <f t="shared" si="0"/>
        <v/>
      </c>
      <c r="E70" s="22">
        <f t="shared" si="1"/>
        <v>65</v>
      </c>
      <c r="F70" s="53"/>
      <c r="G70" s="12"/>
      <c r="H70" s="10"/>
      <c r="I70" s="27"/>
      <c r="J70" s="10"/>
      <c r="K70" s="12"/>
      <c r="L70" s="10"/>
      <c r="M70" s="10"/>
      <c r="N70" s="10"/>
      <c r="O70" s="10"/>
    </row>
    <row r="71" spans="1:15" hidden="1">
      <c r="A71" s="23"/>
      <c r="B71" s="40">
        <v>14</v>
      </c>
      <c r="C71" s="22" t="str">
        <f>IFERROR(VLOOKUP(B71,DBASE2!$B$5:$C$24,2,FALSE)," ")</f>
        <v>C</v>
      </c>
      <c r="D71" s="51" t="str">
        <f t="shared" ref="D71:D134" si="2">RIGHT(I71,4)</f>
        <v/>
      </c>
      <c r="E71" s="22">
        <f t="shared" si="1"/>
        <v>66</v>
      </c>
      <c r="F71" s="53"/>
      <c r="G71" s="12"/>
      <c r="H71" s="10"/>
      <c r="I71" s="27"/>
      <c r="J71" s="10"/>
      <c r="K71" s="12"/>
      <c r="L71" s="10"/>
      <c r="M71" s="10"/>
      <c r="N71" s="10"/>
      <c r="O71" s="10"/>
    </row>
    <row r="72" spans="1:15" hidden="1">
      <c r="A72" s="23"/>
      <c r="B72" s="40">
        <v>14</v>
      </c>
      <c r="C72" s="22" t="str">
        <f>IFERROR(VLOOKUP(B72,DBASE2!$B$5:$C$24,2,FALSE)," ")</f>
        <v>C</v>
      </c>
      <c r="D72" s="51" t="str">
        <f t="shared" si="2"/>
        <v/>
      </c>
      <c r="E72" s="22">
        <f t="shared" ref="E72:E73" si="3">1+E71</f>
        <v>67</v>
      </c>
      <c r="F72" s="53"/>
      <c r="G72" s="12"/>
      <c r="H72" s="10"/>
      <c r="I72" s="27"/>
      <c r="J72" s="10"/>
      <c r="K72" s="12"/>
      <c r="L72" s="10"/>
      <c r="M72" s="10"/>
      <c r="N72" s="10"/>
      <c r="O72" s="10"/>
    </row>
    <row r="73" spans="1:15" hidden="1">
      <c r="A73" s="23"/>
      <c r="B73" s="40">
        <v>14</v>
      </c>
      <c r="C73" s="22" t="str">
        <f>IFERROR(VLOOKUP(B73,DBASE2!$B$5:$C$24,2,FALSE)," ")</f>
        <v>C</v>
      </c>
      <c r="D73" s="51" t="str">
        <f t="shared" si="2"/>
        <v/>
      </c>
      <c r="E73" s="22">
        <f t="shared" si="3"/>
        <v>68</v>
      </c>
      <c r="F73" s="53"/>
      <c r="G73" s="12"/>
      <c r="H73" s="10"/>
      <c r="I73" s="27"/>
      <c r="J73" s="10"/>
      <c r="K73" s="12"/>
      <c r="L73" s="10"/>
      <c r="M73" s="10"/>
      <c r="N73" s="10"/>
      <c r="O73" s="10"/>
    </row>
    <row r="74" spans="1:15" hidden="1">
      <c r="A74" s="23"/>
      <c r="B74" s="40">
        <v>10</v>
      </c>
      <c r="C74" s="22" t="str">
        <f>IFERROR(VLOOKUP(B74,DBASE2!$B$5:$C$24,2,FALSE)," ")</f>
        <v>B</v>
      </c>
      <c r="D74" s="51" t="str">
        <f t="shared" si="2"/>
        <v/>
      </c>
      <c r="E74" s="22">
        <f>1+E73</f>
        <v>69</v>
      </c>
      <c r="F74" s="53"/>
      <c r="G74" s="12"/>
      <c r="H74" s="10"/>
      <c r="I74" s="27"/>
      <c r="J74" s="10"/>
      <c r="K74" s="12"/>
      <c r="L74" s="10"/>
      <c r="M74" s="10"/>
      <c r="N74" s="10"/>
      <c r="O74" s="10"/>
    </row>
    <row r="75" spans="1:15" hidden="1">
      <c r="A75" s="23"/>
      <c r="B75" s="40">
        <v>10</v>
      </c>
      <c r="C75" s="22" t="str">
        <f>IFERROR(VLOOKUP(B75,DBASE2!$B$5:$C$24,2,FALSE)," ")</f>
        <v>B</v>
      </c>
      <c r="D75" s="51" t="str">
        <f t="shared" si="2"/>
        <v/>
      </c>
      <c r="E75" s="22">
        <f t="shared" ref="E75:E138" si="4">1+E74</f>
        <v>70</v>
      </c>
      <c r="F75" s="53"/>
      <c r="G75" s="12"/>
      <c r="H75" s="10"/>
      <c r="I75" s="27"/>
      <c r="J75" s="10"/>
      <c r="K75" s="12"/>
      <c r="L75" s="10"/>
      <c r="M75" s="10"/>
      <c r="N75" s="10"/>
      <c r="O75" s="10"/>
    </row>
    <row r="76" spans="1:15" hidden="1">
      <c r="A76" s="23"/>
      <c r="B76" s="40">
        <v>10</v>
      </c>
      <c r="C76" s="22" t="str">
        <f>IFERROR(VLOOKUP(B76,DBASE2!$B$5:$C$24,2,FALSE)," ")</f>
        <v>B</v>
      </c>
      <c r="D76" s="51" t="str">
        <f t="shared" si="2"/>
        <v/>
      </c>
      <c r="E76" s="22">
        <f t="shared" si="4"/>
        <v>71</v>
      </c>
      <c r="F76" s="53"/>
      <c r="G76" s="12"/>
      <c r="H76" s="10"/>
      <c r="I76" s="27"/>
      <c r="J76" s="10"/>
      <c r="K76" s="12"/>
      <c r="L76" s="10"/>
      <c r="M76" s="10"/>
      <c r="N76" s="10"/>
      <c r="O76" s="10"/>
    </row>
    <row r="77" spans="1:15" hidden="1">
      <c r="A77" s="23"/>
      <c r="B77" s="40">
        <v>10</v>
      </c>
      <c r="C77" s="22" t="str">
        <f>IFERROR(VLOOKUP(B77,DBASE2!$B$5:$C$24,2,FALSE)," ")</f>
        <v>B</v>
      </c>
      <c r="D77" s="51" t="str">
        <f t="shared" si="2"/>
        <v/>
      </c>
      <c r="E77" s="22">
        <f t="shared" si="4"/>
        <v>72</v>
      </c>
      <c r="F77" s="53"/>
      <c r="G77" s="12"/>
      <c r="H77" s="10"/>
      <c r="I77" s="27"/>
      <c r="J77" s="10"/>
      <c r="K77" s="12"/>
      <c r="L77" s="10"/>
      <c r="M77" s="10"/>
      <c r="N77" s="10"/>
      <c r="O77" s="10"/>
    </row>
    <row r="78" spans="1:15" hidden="1">
      <c r="A78" s="23"/>
      <c r="B78" s="40">
        <v>10</v>
      </c>
      <c r="C78" s="22" t="str">
        <f>IFERROR(VLOOKUP(B78,DBASE2!$B$5:$C$24,2,FALSE)," ")</f>
        <v>B</v>
      </c>
      <c r="D78" s="51" t="str">
        <f t="shared" si="2"/>
        <v/>
      </c>
      <c r="E78" s="22">
        <f t="shared" si="4"/>
        <v>73</v>
      </c>
      <c r="F78" s="53"/>
      <c r="G78" s="12"/>
      <c r="H78" s="10"/>
      <c r="I78" s="27"/>
      <c r="J78" s="10"/>
      <c r="K78" s="12"/>
      <c r="L78" s="10"/>
      <c r="M78" s="10"/>
      <c r="N78" s="10"/>
      <c r="O78" s="10"/>
    </row>
    <row r="79" spans="1:15" hidden="1">
      <c r="A79" s="23"/>
      <c r="B79" s="40">
        <v>11</v>
      </c>
      <c r="C79" s="22" t="str">
        <f>IFERROR(VLOOKUP(B79,DBASE2!$B$5:$C$24,2,FALSE)," ")</f>
        <v>B</v>
      </c>
      <c r="D79" s="51" t="str">
        <f t="shared" si="2"/>
        <v/>
      </c>
      <c r="E79" s="22">
        <f t="shared" si="4"/>
        <v>74</v>
      </c>
      <c r="F79" s="53"/>
      <c r="G79" s="12"/>
      <c r="H79" s="10"/>
      <c r="I79" s="27"/>
      <c r="J79" s="10"/>
      <c r="K79" s="12"/>
      <c r="L79" s="10"/>
      <c r="M79" s="10"/>
      <c r="N79" s="10"/>
      <c r="O79" s="10"/>
    </row>
    <row r="80" spans="1:15" hidden="1">
      <c r="A80" s="23"/>
      <c r="B80" s="40">
        <v>11</v>
      </c>
      <c r="C80" s="22" t="str">
        <f>IFERROR(VLOOKUP(B80,DBASE2!$B$5:$C$24,2,FALSE)," ")</f>
        <v>B</v>
      </c>
      <c r="D80" s="51" t="str">
        <f t="shared" si="2"/>
        <v/>
      </c>
      <c r="E80" s="22">
        <f t="shared" si="4"/>
        <v>75</v>
      </c>
      <c r="F80" s="53"/>
      <c r="G80" s="12"/>
      <c r="H80" s="10"/>
      <c r="I80" s="27"/>
      <c r="J80" s="10"/>
      <c r="K80" s="12"/>
      <c r="L80" s="10"/>
      <c r="M80" s="10"/>
      <c r="N80" s="10"/>
      <c r="O80" s="10"/>
    </row>
    <row r="81" spans="1:15" hidden="1">
      <c r="A81" s="23"/>
      <c r="B81" s="40">
        <v>11</v>
      </c>
      <c r="C81" s="22" t="str">
        <f>IFERROR(VLOOKUP(B81,DBASE2!$B$5:$C$24,2,FALSE)," ")</f>
        <v>B</v>
      </c>
      <c r="D81" s="51" t="str">
        <f t="shared" si="2"/>
        <v/>
      </c>
      <c r="E81" s="22">
        <f t="shared" si="4"/>
        <v>76</v>
      </c>
      <c r="F81" s="53"/>
      <c r="G81" s="12"/>
      <c r="H81" s="10"/>
      <c r="I81" s="27"/>
      <c r="J81" s="10"/>
      <c r="K81" s="12"/>
      <c r="L81" s="10"/>
      <c r="M81" s="10"/>
      <c r="N81" s="10"/>
      <c r="O81" s="10"/>
    </row>
    <row r="82" spans="1:15" hidden="1">
      <c r="A82" s="23"/>
      <c r="B82" s="40">
        <v>11</v>
      </c>
      <c r="C82" s="22" t="str">
        <f>IFERROR(VLOOKUP(B82,DBASE2!$B$5:$C$24,2,FALSE)," ")</f>
        <v>B</v>
      </c>
      <c r="D82" s="51" t="str">
        <f t="shared" si="2"/>
        <v/>
      </c>
      <c r="E82" s="22">
        <f t="shared" si="4"/>
        <v>77</v>
      </c>
      <c r="F82" s="53"/>
      <c r="G82" s="12"/>
      <c r="H82" s="10"/>
      <c r="I82" s="27"/>
      <c r="J82" s="10"/>
      <c r="K82" s="12"/>
      <c r="L82" s="10"/>
      <c r="M82" s="10"/>
      <c r="N82" s="10"/>
      <c r="O82" s="10"/>
    </row>
    <row r="83" spans="1:15" hidden="1">
      <c r="A83" s="23"/>
      <c r="B83" s="40">
        <v>11</v>
      </c>
      <c r="C83" s="22" t="str">
        <f>IFERROR(VLOOKUP(B83,DBASE2!$B$5:$C$24,2,FALSE)," ")</f>
        <v>B</v>
      </c>
      <c r="D83" s="51" t="str">
        <f t="shared" si="2"/>
        <v/>
      </c>
      <c r="E83" s="22">
        <f t="shared" si="4"/>
        <v>78</v>
      </c>
      <c r="F83" s="53"/>
      <c r="G83" s="12"/>
      <c r="H83" s="10"/>
      <c r="I83" s="27"/>
      <c r="J83" s="10"/>
      <c r="K83" s="12"/>
      <c r="L83" s="10"/>
      <c r="M83" s="10"/>
      <c r="N83" s="10"/>
      <c r="O83" s="10"/>
    </row>
    <row r="84" spans="1:15" hidden="1">
      <c r="A84" s="23"/>
      <c r="B84" s="40">
        <v>12</v>
      </c>
      <c r="C84" s="22" t="str">
        <f>IFERROR(VLOOKUP(B84,DBASE2!$B$5:$C$24,2,FALSE)," ")</f>
        <v>B</v>
      </c>
      <c r="D84" s="51" t="str">
        <f t="shared" si="2"/>
        <v/>
      </c>
      <c r="E84" s="22">
        <f t="shared" si="4"/>
        <v>79</v>
      </c>
      <c r="F84" s="53"/>
      <c r="G84" s="12"/>
      <c r="H84" s="10"/>
      <c r="I84" s="27"/>
      <c r="J84" s="10"/>
      <c r="K84" s="12"/>
      <c r="L84" s="10"/>
      <c r="M84" s="10"/>
      <c r="N84" s="10"/>
      <c r="O84" s="10"/>
    </row>
    <row r="85" spans="1:15" hidden="1">
      <c r="A85" s="23"/>
      <c r="B85" s="40">
        <v>12</v>
      </c>
      <c r="C85" s="22" t="str">
        <f>IFERROR(VLOOKUP(B85,DBASE2!$B$5:$C$24,2,FALSE)," ")</f>
        <v>B</v>
      </c>
      <c r="D85" s="51" t="str">
        <f t="shared" si="2"/>
        <v/>
      </c>
      <c r="E85" s="22">
        <f t="shared" si="4"/>
        <v>80</v>
      </c>
      <c r="F85" s="53"/>
      <c r="G85" s="12"/>
      <c r="H85" s="10"/>
      <c r="I85" s="27"/>
      <c r="J85" s="10"/>
      <c r="K85" s="12"/>
      <c r="L85" s="10"/>
      <c r="M85" s="10"/>
      <c r="N85" s="10"/>
      <c r="O85" s="10"/>
    </row>
    <row r="86" spans="1:15" hidden="1">
      <c r="A86" s="23"/>
      <c r="B86" s="40">
        <v>12</v>
      </c>
      <c r="C86" s="22" t="str">
        <f>IFERROR(VLOOKUP(B86,DBASE2!$B$5:$C$24,2,FALSE)," ")</f>
        <v>B</v>
      </c>
      <c r="D86" s="51" t="str">
        <f t="shared" si="2"/>
        <v/>
      </c>
      <c r="E86" s="22">
        <f t="shared" si="4"/>
        <v>81</v>
      </c>
      <c r="F86" s="53"/>
      <c r="G86" s="12"/>
      <c r="H86" s="10"/>
      <c r="I86" s="27"/>
      <c r="J86" s="10"/>
      <c r="K86" s="12"/>
      <c r="L86" s="10"/>
      <c r="M86" s="10"/>
      <c r="N86" s="10"/>
      <c r="O86" s="10"/>
    </row>
    <row r="87" spans="1:15" hidden="1">
      <c r="A87" s="23"/>
      <c r="B87" s="40">
        <v>12</v>
      </c>
      <c r="C87" s="22" t="str">
        <f>IFERROR(VLOOKUP(B87,DBASE2!$B$5:$C$24,2,FALSE)," ")</f>
        <v>B</v>
      </c>
      <c r="D87" s="51" t="str">
        <f t="shared" si="2"/>
        <v/>
      </c>
      <c r="E87" s="22">
        <f t="shared" si="4"/>
        <v>82</v>
      </c>
      <c r="F87" s="53"/>
      <c r="G87" s="12"/>
      <c r="H87" s="10"/>
      <c r="I87" s="27"/>
      <c r="J87" s="10"/>
      <c r="K87" s="12"/>
      <c r="L87" s="10"/>
      <c r="M87" s="10"/>
      <c r="N87" s="10"/>
      <c r="O87" s="10"/>
    </row>
    <row r="88" spans="1:15" hidden="1">
      <c r="A88" s="23"/>
      <c r="B88" s="40">
        <v>12</v>
      </c>
      <c r="C88" s="22" t="str">
        <f>IFERROR(VLOOKUP(B88,DBASE2!$B$5:$C$24,2,FALSE)," ")</f>
        <v>B</v>
      </c>
      <c r="D88" s="51" t="str">
        <f t="shared" si="2"/>
        <v/>
      </c>
      <c r="E88" s="22">
        <f t="shared" si="4"/>
        <v>83</v>
      </c>
      <c r="F88" s="53"/>
      <c r="G88" s="12"/>
      <c r="H88" s="10"/>
      <c r="I88" s="27"/>
      <c r="J88" s="10"/>
      <c r="K88" s="12"/>
      <c r="L88" s="10"/>
      <c r="M88" s="10"/>
      <c r="N88" s="10"/>
      <c r="O88" s="10"/>
    </row>
    <row r="89" spans="1:15" hidden="1">
      <c r="A89" s="23"/>
      <c r="B89" s="40">
        <v>15</v>
      </c>
      <c r="C89" s="22" t="str">
        <f>IFERROR(VLOOKUP(B89,DBASE2!$B$5:$C$24,2,FALSE)," ")</f>
        <v>C</v>
      </c>
      <c r="D89" s="51" t="str">
        <f t="shared" si="2"/>
        <v/>
      </c>
      <c r="E89" s="22">
        <f t="shared" si="4"/>
        <v>84</v>
      </c>
      <c r="F89" s="53"/>
      <c r="G89" s="12"/>
      <c r="H89" s="10"/>
      <c r="I89" s="27"/>
      <c r="J89" s="10"/>
      <c r="K89" s="12"/>
      <c r="L89" s="10"/>
      <c r="M89" s="10"/>
      <c r="N89" s="10"/>
      <c r="O89" s="10"/>
    </row>
    <row r="90" spans="1:15" hidden="1">
      <c r="A90" s="23"/>
      <c r="B90" s="40">
        <v>15</v>
      </c>
      <c r="C90" s="22" t="str">
        <f>IFERROR(VLOOKUP(B90,DBASE2!$B$5:$C$24,2,FALSE)," ")</f>
        <v>C</v>
      </c>
      <c r="D90" s="51" t="str">
        <f t="shared" si="2"/>
        <v/>
      </c>
      <c r="E90" s="22">
        <f t="shared" si="4"/>
        <v>85</v>
      </c>
      <c r="F90" s="53"/>
      <c r="G90" s="12"/>
      <c r="H90" s="10"/>
      <c r="I90" s="27"/>
      <c r="J90" s="10"/>
      <c r="K90" s="12"/>
      <c r="L90" s="10"/>
      <c r="M90" s="10"/>
      <c r="N90" s="10"/>
      <c r="O90" s="10"/>
    </row>
    <row r="91" spans="1:15" hidden="1">
      <c r="A91" s="23"/>
      <c r="B91" s="40">
        <v>15</v>
      </c>
      <c r="C91" s="22" t="str">
        <f>IFERROR(VLOOKUP(B91,DBASE2!$B$5:$C$24,2,FALSE)," ")</f>
        <v>C</v>
      </c>
      <c r="D91" s="51" t="str">
        <f t="shared" si="2"/>
        <v/>
      </c>
      <c r="E91" s="22">
        <f t="shared" si="4"/>
        <v>86</v>
      </c>
      <c r="F91" s="53"/>
      <c r="G91" s="12"/>
      <c r="H91" s="10"/>
      <c r="I91" s="27"/>
      <c r="J91" s="10"/>
      <c r="K91" s="12"/>
      <c r="L91" s="10"/>
      <c r="M91" s="10"/>
      <c r="N91" s="10"/>
      <c r="O91" s="10"/>
    </row>
    <row r="92" spans="1:15" hidden="1">
      <c r="A92" s="23"/>
      <c r="B92" s="40">
        <v>15</v>
      </c>
      <c r="C92" s="22" t="str">
        <f>IFERROR(VLOOKUP(B92,DBASE2!$B$5:$C$24,2,FALSE)," ")</f>
        <v>C</v>
      </c>
      <c r="D92" s="51" t="str">
        <f t="shared" si="2"/>
        <v/>
      </c>
      <c r="E92" s="22">
        <f t="shared" si="4"/>
        <v>87</v>
      </c>
      <c r="F92" s="53"/>
      <c r="G92" s="12"/>
      <c r="H92" s="10"/>
      <c r="I92" s="27"/>
      <c r="J92" s="10"/>
      <c r="K92" s="12"/>
      <c r="L92" s="10"/>
      <c r="M92" s="10"/>
      <c r="N92" s="10"/>
      <c r="O92" s="10"/>
    </row>
    <row r="93" spans="1:15" hidden="1">
      <c r="A93" s="23"/>
      <c r="B93" s="40">
        <v>15</v>
      </c>
      <c r="C93" s="22" t="str">
        <f>IFERROR(VLOOKUP(B93,DBASE2!$B$5:$C$24,2,FALSE)," ")</f>
        <v>C</v>
      </c>
      <c r="D93" s="51" t="str">
        <f t="shared" si="2"/>
        <v/>
      </c>
      <c r="E93" s="22">
        <f t="shared" si="4"/>
        <v>88</v>
      </c>
      <c r="F93" s="53"/>
      <c r="G93" s="12"/>
      <c r="H93" s="10"/>
      <c r="I93" s="27"/>
      <c r="J93" s="10"/>
      <c r="K93" s="12"/>
      <c r="L93" s="10"/>
      <c r="M93" s="10"/>
      <c r="N93" s="10"/>
      <c r="O93" s="10"/>
    </row>
    <row r="94" spans="1:15" hidden="1">
      <c r="A94" s="23"/>
      <c r="B94" s="40">
        <v>16</v>
      </c>
      <c r="C94" s="22" t="str">
        <f>IFERROR(VLOOKUP(B94,DBASE2!$B$5:$C$24,2,FALSE)," ")</f>
        <v>C</v>
      </c>
      <c r="D94" s="51" t="str">
        <f t="shared" si="2"/>
        <v/>
      </c>
      <c r="E94" s="22">
        <f t="shared" si="4"/>
        <v>89</v>
      </c>
      <c r="F94" s="53"/>
      <c r="G94" s="12"/>
      <c r="H94" s="10"/>
      <c r="I94" s="27"/>
      <c r="J94" s="10"/>
      <c r="K94" s="12"/>
      <c r="L94" s="10"/>
      <c r="M94" s="10"/>
      <c r="N94" s="10"/>
      <c r="O94" s="10"/>
    </row>
    <row r="95" spans="1:15" hidden="1">
      <c r="A95" s="23"/>
      <c r="B95" s="40">
        <v>16</v>
      </c>
      <c r="C95" s="22" t="str">
        <f>IFERROR(VLOOKUP(B95,DBASE2!$B$5:$C$24,2,FALSE)," ")</f>
        <v>C</v>
      </c>
      <c r="D95" s="51" t="str">
        <f t="shared" si="2"/>
        <v/>
      </c>
      <c r="E95" s="22">
        <f t="shared" si="4"/>
        <v>90</v>
      </c>
      <c r="F95" s="53"/>
      <c r="G95" s="12"/>
      <c r="H95" s="10"/>
      <c r="I95" s="27"/>
      <c r="J95" s="10"/>
      <c r="K95" s="12"/>
      <c r="L95" s="10"/>
      <c r="M95" s="10"/>
      <c r="N95" s="10"/>
      <c r="O95" s="10"/>
    </row>
    <row r="96" spans="1:15" hidden="1">
      <c r="A96" s="23"/>
      <c r="B96" s="40">
        <v>16</v>
      </c>
      <c r="C96" s="22" t="str">
        <f>IFERROR(VLOOKUP(B96,DBASE2!$B$5:$C$24,2,FALSE)," ")</f>
        <v>C</v>
      </c>
      <c r="D96" s="51" t="str">
        <f t="shared" si="2"/>
        <v/>
      </c>
      <c r="E96" s="22">
        <f t="shared" si="4"/>
        <v>91</v>
      </c>
      <c r="F96" s="53"/>
      <c r="G96" s="12"/>
      <c r="H96" s="10"/>
      <c r="I96" s="27"/>
      <c r="J96" s="10"/>
      <c r="K96" s="12"/>
      <c r="L96" s="10"/>
      <c r="M96" s="10"/>
      <c r="N96" s="10"/>
      <c r="O96" s="10"/>
    </row>
    <row r="97" spans="1:15" hidden="1">
      <c r="A97" s="23"/>
      <c r="B97" s="40">
        <v>16</v>
      </c>
      <c r="C97" s="22" t="str">
        <f>IFERROR(VLOOKUP(B97,DBASE2!$B$5:$C$24,2,FALSE)," ")</f>
        <v>C</v>
      </c>
      <c r="D97" s="51" t="str">
        <f t="shared" si="2"/>
        <v/>
      </c>
      <c r="E97" s="22">
        <f t="shared" si="4"/>
        <v>92</v>
      </c>
      <c r="F97" s="53"/>
      <c r="G97" s="12"/>
      <c r="H97" s="10"/>
      <c r="I97" s="27"/>
      <c r="J97" s="10"/>
      <c r="K97" s="12"/>
      <c r="L97" s="10"/>
      <c r="M97" s="10"/>
      <c r="N97" s="10"/>
      <c r="O97" s="10"/>
    </row>
    <row r="98" spans="1:15" hidden="1">
      <c r="A98" s="23"/>
      <c r="B98" s="40">
        <v>16</v>
      </c>
      <c r="C98" s="22" t="str">
        <f>IFERROR(VLOOKUP(B98,DBASE2!$B$5:$C$24,2,FALSE)," ")</f>
        <v>C</v>
      </c>
      <c r="D98" s="51" t="str">
        <f t="shared" si="2"/>
        <v/>
      </c>
      <c r="E98" s="22">
        <f t="shared" si="4"/>
        <v>93</v>
      </c>
      <c r="F98" s="53"/>
      <c r="G98" s="12"/>
      <c r="H98" s="10"/>
      <c r="I98" s="27"/>
      <c r="J98" s="10"/>
      <c r="K98" s="12"/>
      <c r="L98" s="10"/>
      <c r="M98" s="10"/>
      <c r="N98" s="10"/>
      <c r="O98" s="10"/>
    </row>
    <row r="99" spans="1:15">
      <c r="A99" s="23"/>
      <c r="B99" s="40"/>
      <c r="C99" s="22" t="str">
        <f>IFERROR(VLOOKUP(B99,DBASE2!$B$5:$C$24,2,FALSE)," ")</f>
        <v xml:space="preserve"> </v>
      </c>
      <c r="D99" s="51" t="str">
        <f t="shared" si="2"/>
        <v/>
      </c>
      <c r="E99" s="22">
        <f t="shared" si="4"/>
        <v>94</v>
      </c>
      <c r="F99" s="53"/>
      <c r="G99" s="12"/>
      <c r="H99" s="10"/>
      <c r="I99" s="27"/>
      <c r="J99" s="10"/>
      <c r="K99" s="12"/>
      <c r="L99" s="10"/>
      <c r="M99" s="10"/>
      <c r="N99" s="10"/>
      <c r="O99" s="10"/>
    </row>
    <row r="100" spans="1:15">
      <c r="A100" s="23"/>
      <c r="B100" s="40"/>
      <c r="C100" s="22" t="str">
        <f>IFERROR(VLOOKUP(B100,DBASE2!$B$5:$C$24,2,FALSE)," ")</f>
        <v xml:space="preserve"> </v>
      </c>
      <c r="D100" s="51" t="str">
        <f t="shared" si="2"/>
        <v/>
      </c>
      <c r="E100" s="22">
        <f t="shared" si="4"/>
        <v>95</v>
      </c>
      <c r="F100" s="53"/>
      <c r="G100" s="12"/>
      <c r="H100" s="10"/>
      <c r="I100" s="27"/>
      <c r="J100" s="10"/>
      <c r="K100" s="12"/>
      <c r="L100" s="10"/>
      <c r="M100" s="10"/>
      <c r="N100" s="10"/>
      <c r="O100" s="10"/>
    </row>
    <row r="101" spans="1:15">
      <c r="A101" s="23"/>
      <c r="B101" s="40"/>
      <c r="C101" s="22" t="str">
        <f>IFERROR(VLOOKUP(B101,DBASE2!$B$5:$C$24,2,FALSE)," ")</f>
        <v xml:space="preserve"> </v>
      </c>
      <c r="D101" s="51" t="str">
        <f t="shared" si="2"/>
        <v/>
      </c>
      <c r="E101" s="22">
        <f t="shared" si="4"/>
        <v>96</v>
      </c>
      <c r="F101" s="53"/>
      <c r="G101" s="12"/>
      <c r="H101" s="10"/>
      <c r="I101" s="27"/>
      <c r="J101" s="10"/>
      <c r="K101" s="12"/>
      <c r="L101" s="10"/>
      <c r="M101" s="10"/>
      <c r="N101" s="10"/>
      <c r="O101" s="10"/>
    </row>
    <row r="102" spans="1:15">
      <c r="A102" s="23"/>
      <c r="B102" s="40"/>
      <c r="C102" s="22" t="str">
        <f>IFERROR(VLOOKUP(B102,DBASE2!$B$5:$C$24,2,FALSE)," ")</f>
        <v xml:space="preserve"> </v>
      </c>
      <c r="D102" s="51" t="str">
        <f t="shared" si="2"/>
        <v/>
      </c>
      <c r="E102" s="22">
        <f t="shared" si="4"/>
        <v>97</v>
      </c>
      <c r="F102" s="53"/>
      <c r="G102" s="12"/>
      <c r="H102" s="10"/>
      <c r="I102" s="27"/>
      <c r="J102" s="10"/>
      <c r="K102" s="12"/>
      <c r="L102" s="10"/>
      <c r="M102" s="10"/>
      <c r="N102" s="10"/>
      <c r="O102" s="10"/>
    </row>
    <row r="103" spans="1:15">
      <c r="A103" s="23"/>
      <c r="B103" s="40"/>
      <c r="C103" s="22" t="str">
        <f>IFERROR(VLOOKUP(B103,DBASE2!$B$5:$C$24,2,FALSE)," ")</f>
        <v xml:space="preserve"> </v>
      </c>
      <c r="D103" s="51" t="str">
        <f t="shared" si="2"/>
        <v/>
      </c>
      <c r="E103" s="22">
        <f t="shared" si="4"/>
        <v>98</v>
      </c>
      <c r="F103" s="53"/>
      <c r="G103" s="12"/>
      <c r="H103" s="10"/>
      <c r="I103" s="27"/>
      <c r="J103" s="10"/>
      <c r="K103" s="12"/>
      <c r="L103" s="10"/>
      <c r="M103" s="10"/>
      <c r="N103" s="10"/>
      <c r="O103" s="10"/>
    </row>
    <row r="104" spans="1:15">
      <c r="A104" s="23"/>
      <c r="B104" s="40"/>
      <c r="C104" s="22" t="str">
        <f>IFERROR(VLOOKUP(B104,DBASE2!$B$5:$C$24,2,FALSE)," ")</f>
        <v xml:space="preserve"> </v>
      </c>
      <c r="D104" s="51" t="str">
        <f t="shared" si="2"/>
        <v/>
      </c>
      <c r="E104" s="22">
        <f t="shared" si="4"/>
        <v>99</v>
      </c>
      <c r="F104" s="53"/>
      <c r="G104" s="12"/>
      <c r="H104" s="10"/>
      <c r="I104" s="27"/>
      <c r="J104" s="10"/>
      <c r="K104" s="12"/>
      <c r="L104" s="10"/>
      <c r="M104" s="10"/>
      <c r="N104" s="10"/>
      <c r="O104" s="10"/>
    </row>
    <row r="105" spans="1:15">
      <c r="A105" s="23"/>
      <c r="B105" s="40"/>
      <c r="C105" s="22" t="str">
        <f>IFERROR(VLOOKUP(B105,DBASE2!$B$5:$C$24,2,FALSE)," ")</f>
        <v xml:space="preserve"> </v>
      </c>
      <c r="D105" s="51" t="str">
        <f t="shared" si="2"/>
        <v/>
      </c>
      <c r="E105" s="22">
        <f t="shared" si="4"/>
        <v>100</v>
      </c>
      <c r="F105" s="53"/>
      <c r="G105" s="12"/>
      <c r="H105" s="10"/>
      <c r="I105" s="27"/>
      <c r="J105" s="10"/>
      <c r="K105" s="12"/>
      <c r="L105" s="10"/>
      <c r="M105" s="10"/>
      <c r="N105" s="10"/>
      <c r="O105" s="10"/>
    </row>
    <row r="106" spans="1:15">
      <c r="A106" s="23"/>
      <c r="B106" s="40"/>
      <c r="C106" s="22" t="str">
        <f>IFERROR(VLOOKUP(B106,DBASE2!$B$5:$C$24,2,FALSE)," ")</f>
        <v xml:space="preserve"> </v>
      </c>
      <c r="D106" s="51" t="str">
        <f t="shared" si="2"/>
        <v/>
      </c>
      <c r="E106" s="22">
        <f t="shared" si="4"/>
        <v>101</v>
      </c>
      <c r="F106" s="53"/>
      <c r="G106" s="12"/>
      <c r="H106" s="10"/>
      <c r="I106" s="27"/>
      <c r="J106" s="10"/>
      <c r="K106" s="12"/>
      <c r="L106" s="10"/>
      <c r="M106" s="10"/>
      <c r="N106" s="10"/>
      <c r="O106" s="10"/>
    </row>
    <row r="107" spans="1:15">
      <c r="A107" s="23"/>
      <c r="B107" s="40"/>
      <c r="C107" s="22" t="str">
        <f>IFERROR(VLOOKUP(B107,DBASE2!$B$5:$C$24,2,FALSE)," ")</f>
        <v xml:space="preserve"> </v>
      </c>
      <c r="D107" s="51" t="str">
        <f t="shared" si="2"/>
        <v/>
      </c>
      <c r="E107" s="22">
        <f t="shared" si="4"/>
        <v>102</v>
      </c>
      <c r="F107" s="53"/>
      <c r="G107" s="12"/>
      <c r="H107" s="10"/>
      <c r="I107" s="27"/>
      <c r="J107" s="10"/>
      <c r="K107" s="12"/>
      <c r="L107" s="10"/>
      <c r="M107" s="10"/>
      <c r="N107" s="10"/>
      <c r="O107" s="10"/>
    </row>
    <row r="108" spans="1:15">
      <c r="A108" s="23"/>
      <c r="B108" s="40"/>
      <c r="C108" s="22" t="str">
        <f>IFERROR(VLOOKUP(B108,DBASE2!$B$5:$C$24,2,FALSE)," ")</f>
        <v xml:space="preserve"> </v>
      </c>
      <c r="D108" s="51" t="str">
        <f t="shared" si="2"/>
        <v/>
      </c>
      <c r="E108" s="22">
        <f t="shared" si="4"/>
        <v>103</v>
      </c>
      <c r="F108" s="53"/>
      <c r="G108" s="12"/>
      <c r="H108" s="10"/>
      <c r="I108" s="27"/>
      <c r="J108" s="10"/>
      <c r="K108" s="12"/>
      <c r="L108" s="10"/>
      <c r="M108" s="10"/>
      <c r="N108" s="10"/>
      <c r="O108" s="10"/>
    </row>
    <row r="109" spans="1:15">
      <c r="A109" s="23"/>
      <c r="B109" s="40"/>
      <c r="C109" s="22" t="str">
        <f>IFERROR(VLOOKUP(B109,DBASE2!$B$5:$C$24,2,FALSE)," ")</f>
        <v xml:space="preserve"> </v>
      </c>
      <c r="D109" s="51" t="str">
        <f t="shared" si="2"/>
        <v/>
      </c>
      <c r="E109" s="22">
        <f t="shared" si="4"/>
        <v>104</v>
      </c>
      <c r="F109" s="53"/>
      <c r="G109" s="12"/>
      <c r="H109" s="10"/>
      <c r="I109" s="27"/>
      <c r="J109" s="10"/>
      <c r="K109" s="12"/>
      <c r="L109" s="10"/>
      <c r="M109" s="10"/>
      <c r="N109" s="10"/>
      <c r="O109" s="10"/>
    </row>
    <row r="110" spans="1:15">
      <c r="A110" s="23"/>
      <c r="B110" s="40"/>
      <c r="C110" s="22" t="str">
        <f>IFERROR(VLOOKUP(B110,DBASE2!$B$5:$C$24,2,FALSE)," ")</f>
        <v xml:space="preserve"> </v>
      </c>
      <c r="D110" s="51" t="str">
        <f t="shared" si="2"/>
        <v/>
      </c>
      <c r="E110" s="22">
        <f t="shared" si="4"/>
        <v>105</v>
      </c>
      <c r="F110" s="53"/>
      <c r="G110" s="12"/>
      <c r="H110" s="10"/>
      <c r="I110" s="27"/>
      <c r="J110" s="10"/>
      <c r="K110" s="12"/>
      <c r="L110" s="10"/>
      <c r="M110" s="10"/>
      <c r="N110" s="10"/>
      <c r="O110" s="10"/>
    </row>
    <row r="111" spans="1:15">
      <c r="A111" s="23"/>
      <c r="B111" s="40"/>
      <c r="C111" s="22" t="str">
        <f>IFERROR(VLOOKUP(B111,DBASE2!$B$5:$C$24,2,FALSE)," ")</f>
        <v xml:space="preserve"> </v>
      </c>
      <c r="D111" s="51" t="str">
        <f t="shared" si="2"/>
        <v/>
      </c>
      <c r="E111" s="22">
        <f t="shared" si="4"/>
        <v>106</v>
      </c>
      <c r="F111" s="53"/>
      <c r="G111" s="12"/>
      <c r="H111" s="10"/>
      <c r="I111" s="27"/>
      <c r="J111" s="10"/>
      <c r="K111" s="12"/>
      <c r="L111" s="10"/>
      <c r="M111" s="10"/>
      <c r="N111" s="10"/>
      <c r="O111" s="10"/>
    </row>
    <row r="112" spans="1:15">
      <c r="A112" s="23"/>
      <c r="B112" s="40"/>
      <c r="C112" s="22" t="str">
        <f>IFERROR(VLOOKUP(B112,DBASE2!$B$5:$C$24,2,FALSE)," ")</f>
        <v xml:space="preserve"> </v>
      </c>
      <c r="D112" s="51" t="str">
        <f t="shared" si="2"/>
        <v/>
      </c>
      <c r="E112" s="22">
        <f t="shared" si="4"/>
        <v>107</v>
      </c>
      <c r="F112" s="53"/>
      <c r="G112" s="12"/>
      <c r="H112" s="10"/>
      <c r="I112" s="27"/>
      <c r="J112" s="10"/>
      <c r="K112" s="12"/>
      <c r="L112" s="10"/>
      <c r="M112" s="10"/>
      <c r="N112" s="10"/>
      <c r="O112" s="10"/>
    </row>
    <row r="113" spans="1:15">
      <c r="A113" s="23"/>
      <c r="B113" s="40"/>
      <c r="C113" s="22" t="str">
        <f>IFERROR(VLOOKUP(B113,DBASE2!$B$5:$C$24,2,FALSE)," ")</f>
        <v xml:space="preserve"> </v>
      </c>
      <c r="D113" s="51" t="str">
        <f t="shared" si="2"/>
        <v/>
      </c>
      <c r="E113" s="22">
        <f t="shared" si="4"/>
        <v>108</v>
      </c>
      <c r="F113" s="53"/>
      <c r="G113" s="12"/>
      <c r="H113" s="10"/>
      <c r="I113" s="27"/>
      <c r="J113" s="10"/>
      <c r="K113" s="12"/>
      <c r="L113" s="10"/>
      <c r="M113" s="10"/>
      <c r="N113" s="10"/>
      <c r="O113" s="10"/>
    </row>
    <row r="114" spans="1:15">
      <c r="A114" s="23"/>
      <c r="B114" s="40"/>
      <c r="C114" s="22" t="str">
        <f>IFERROR(VLOOKUP(B114,DBASE2!$B$5:$C$24,2,FALSE)," ")</f>
        <v xml:space="preserve"> </v>
      </c>
      <c r="D114" s="51" t="str">
        <f t="shared" si="2"/>
        <v/>
      </c>
      <c r="E114" s="22">
        <f t="shared" si="4"/>
        <v>109</v>
      </c>
      <c r="F114" s="53"/>
      <c r="G114" s="12"/>
      <c r="H114" s="10"/>
      <c r="I114" s="27"/>
      <c r="J114" s="10"/>
      <c r="K114" s="12"/>
      <c r="L114" s="10"/>
      <c r="M114" s="10"/>
      <c r="N114" s="10"/>
      <c r="O114" s="10"/>
    </row>
    <row r="115" spans="1:15">
      <c r="A115" s="23"/>
      <c r="B115" s="40"/>
      <c r="C115" s="22" t="str">
        <f>IFERROR(VLOOKUP(B115,DBASE2!$B$5:$C$24,2,FALSE)," ")</f>
        <v xml:space="preserve"> </v>
      </c>
      <c r="D115" s="51" t="str">
        <f t="shared" si="2"/>
        <v/>
      </c>
      <c r="E115" s="22">
        <f t="shared" si="4"/>
        <v>110</v>
      </c>
      <c r="F115" s="53"/>
      <c r="G115" s="12"/>
      <c r="H115" s="10"/>
      <c r="I115" s="27"/>
      <c r="J115" s="10"/>
      <c r="K115" s="12"/>
      <c r="L115" s="10"/>
      <c r="M115" s="10"/>
      <c r="N115" s="10"/>
      <c r="O115" s="10"/>
    </row>
    <row r="116" spans="1:15">
      <c r="A116" s="23"/>
      <c r="B116" s="40"/>
      <c r="C116" s="22" t="str">
        <f>IFERROR(VLOOKUP(B116,DBASE2!$B$5:$C$24,2,FALSE)," ")</f>
        <v xml:space="preserve"> </v>
      </c>
      <c r="D116" s="51" t="str">
        <f t="shared" si="2"/>
        <v/>
      </c>
      <c r="E116" s="22">
        <f t="shared" si="4"/>
        <v>111</v>
      </c>
      <c r="F116" s="53"/>
      <c r="G116" s="12"/>
      <c r="H116" s="10"/>
      <c r="I116" s="27"/>
      <c r="J116" s="10"/>
      <c r="K116" s="12"/>
      <c r="L116" s="10"/>
      <c r="M116" s="10"/>
      <c r="N116" s="10"/>
      <c r="O116" s="10"/>
    </row>
    <row r="117" spans="1:15">
      <c r="A117" s="23"/>
      <c r="B117" s="40"/>
      <c r="C117" s="22" t="str">
        <f>IFERROR(VLOOKUP(B117,DBASE2!$B$5:$C$24,2,FALSE)," ")</f>
        <v xml:space="preserve"> </v>
      </c>
      <c r="D117" s="51" t="str">
        <f t="shared" si="2"/>
        <v/>
      </c>
      <c r="E117" s="22">
        <f t="shared" si="4"/>
        <v>112</v>
      </c>
      <c r="F117" s="53"/>
      <c r="G117" s="12"/>
      <c r="H117" s="10"/>
      <c r="I117" s="27"/>
      <c r="J117" s="10"/>
      <c r="K117" s="12"/>
      <c r="L117" s="10"/>
      <c r="M117" s="10"/>
      <c r="N117" s="10"/>
      <c r="O117" s="10"/>
    </row>
    <row r="118" spans="1:15">
      <c r="A118" s="23"/>
      <c r="B118" s="40"/>
      <c r="C118" s="22" t="str">
        <f>IFERROR(VLOOKUP(B118,DBASE2!$B$5:$C$24,2,FALSE)," ")</f>
        <v xml:space="preserve"> </v>
      </c>
      <c r="D118" s="51" t="str">
        <f t="shared" si="2"/>
        <v/>
      </c>
      <c r="E118" s="22">
        <f t="shared" si="4"/>
        <v>113</v>
      </c>
      <c r="F118" s="53"/>
      <c r="G118" s="12"/>
      <c r="H118" s="10"/>
      <c r="I118" s="27"/>
      <c r="J118" s="10"/>
      <c r="K118" s="12"/>
      <c r="L118" s="10"/>
      <c r="M118" s="10"/>
      <c r="N118" s="10"/>
      <c r="O118" s="10"/>
    </row>
    <row r="119" spans="1:15">
      <c r="A119" s="23"/>
      <c r="B119" s="40"/>
      <c r="C119" s="22" t="str">
        <f>IFERROR(VLOOKUP(B119,DBASE2!$B$5:$C$24,2,FALSE)," ")</f>
        <v xml:space="preserve"> </v>
      </c>
      <c r="D119" s="51" t="str">
        <f t="shared" si="2"/>
        <v/>
      </c>
      <c r="E119" s="22">
        <f t="shared" si="4"/>
        <v>114</v>
      </c>
      <c r="F119" s="53"/>
      <c r="G119" s="12"/>
      <c r="H119" s="10"/>
      <c r="I119" s="27"/>
      <c r="J119" s="10"/>
      <c r="K119" s="12"/>
      <c r="L119" s="10"/>
      <c r="M119" s="10"/>
      <c r="N119" s="10"/>
      <c r="O119" s="10"/>
    </row>
    <row r="120" spans="1:15">
      <c r="A120" s="23"/>
      <c r="B120" s="40"/>
      <c r="C120" s="22" t="str">
        <f>IFERROR(VLOOKUP(B120,DBASE2!$B$5:$C$24,2,FALSE)," ")</f>
        <v xml:space="preserve"> </v>
      </c>
      <c r="D120" s="51" t="str">
        <f t="shared" si="2"/>
        <v/>
      </c>
      <c r="E120" s="22">
        <f t="shared" si="4"/>
        <v>115</v>
      </c>
      <c r="F120" s="53"/>
      <c r="G120" s="12"/>
      <c r="H120" s="10"/>
      <c r="I120" s="27"/>
      <c r="J120" s="10"/>
      <c r="K120" s="12"/>
      <c r="L120" s="10"/>
      <c r="M120" s="10"/>
      <c r="N120" s="10"/>
      <c r="O120" s="10"/>
    </row>
    <row r="121" spans="1:15">
      <c r="A121" s="23"/>
      <c r="B121" s="40"/>
      <c r="C121" s="22" t="str">
        <f>IFERROR(VLOOKUP(B121,DBASE2!$B$5:$C$24,2,FALSE)," ")</f>
        <v xml:space="preserve"> </v>
      </c>
      <c r="D121" s="51" t="str">
        <f t="shared" si="2"/>
        <v/>
      </c>
      <c r="E121" s="22">
        <f t="shared" si="4"/>
        <v>116</v>
      </c>
      <c r="F121" s="53"/>
      <c r="G121" s="12"/>
      <c r="H121" s="10"/>
      <c r="I121" s="27"/>
      <c r="J121" s="10"/>
      <c r="K121" s="12"/>
      <c r="L121" s="10"/>
      <c r="M121" s="10"/>
      <c r="N121" s="10"/>
      <c r="O121" s="10"/>
    </row>
    <row r="122" spans="1:15">
      <c r="A122" s="23"/>
      <c r="B122" s="40"/>
      <c r="C122" s="22" t="str">
        <f>IFERROR(VLOOKUP(B122,DBASE2!$B$5:$C$24,2,FALSE)," ")</f>
        <v xml:space="preserve"> </v>
      </c>
      <c r="D122" s="51" t="str">
        <f t="shared" si="2"/>
        <v/>
      </c>
      <c r="E122" s="22">
        <f t="shared" si="4"/>
        <v>117</v>
      </c>
      <c r="F122" s="53"/>
      <c r="G122" s="12"/>
      <c r="H122" s="10"/>
      <c r="I122" s="27"/>
      <c r="J122" s="10"/>
      <c r="K122" s="12"/>
      <c r="L122" s="10"/>
      <c r="M122" s="10"/>
      <c r="N122" s="10"/>
      <c r="O122" s="10"/>
    </row>
    <row r="123" spans="1:15">
      <c r="A123" s="23"/>
      <c r="B123" s="40"/>
      <c r="C123" s="22" t="str">
        <f>IFERROR(VLOOKUP(B123,DBASE2!$B$5:$C$24,2,FALSE)," ")</f>
        <v xml:space="preserve"> </v>
      </c>
      <c r="D123" s="51" t="str">
        <f t="shared" si="2"/>
        <v/>
      </c>
      <c r="E123" s="22">
        <f t="shared" si="4"/>
        <v>118</v>
      </c>
      <c r="F123" s="53"/>
      <c r="G123" s="12"/>
      <c r="H123" s="10"/>
      <c r="I123" s="27"/>
      <c r="J123" s="10"/>
      <c r="K123" s="12"/>
      <c r="L123" s="10"/>
      <c r="M123" s="10"/>
      <c r="N123" s="10"/>
      <c r="O123" s="10"/>
    </row>
    <row r="124" spans="1:15">
      <c r="A124" s="23"/>
      <c r="B124" s="40"/>
      <c r="C124" s="22" t="str">
        <f>IFERROR(VLOOKUP(B124,DBASE2!$B$5:$C$24,2,FALSE)," ")</f>
        <v xml:space="preserve"> </v>
      </c>
      <c r="D124" s="51" t="str">
        <f t="shared" si="2"/>
        <v/>
      </c>
      <c r="E124" s="22">
        <f t="shared" si="4"/>
        <v>119</v>
      </c>
      <c r="F124" s="53"/>
      <c r="G124" s="12"/>
      <c r="H124" s="10"/>
      <c r="I124" s="27"/>
      <c r="J124" s="10"/>
      <c r="K124" s="12"/>
      <c r="L124" s="10"/>
      <c r="M124" s="10"/>
      <c r="N124" s="10"/>
      <c r="O124" s="10"/>
    </row>
    <row r="125" spans="1:15">
      <c r="A125" s="23"/>
      <c r="B125" s="40"/>
      <c r="C125" s="22" t="str">
        <f>IFERROR(VLOOKUP(B125,DBASE2!$B$5:$C$24,2,FALSE)," ")</f>
        <v xml:space="preserve"> </v>
      </c>
      <c r="D125" s="51" t="str">
        <f t="shared" si="2"/>
        <v/>
      </c>
      <c r="E125" s="22">
        <f t="shared" si="4"/>
        <v>120</v>
      </c>
      <c r="F125" s="53"/>
      <c r="G125" s="12"/>
      <c r="H125" s="10"/>
      <c r="I125" s="27"/>
      <c r="J125" s="10"/>
      <c r="K125" s="12"/>
      <c r="L125" s="10"/>
      <c r="M125" s="10"/>
      <c r="N125" s="10"/>
      <c r="O125" s="10"/>
    </row>
    <row r="126" spans="1:15">
      <c r="A126" s="23"/>
      <c r="B126" s="40"/>
      <c r="C126" s="22" t="str">
        <f>IFERROR(VLOOKUP(B126,DBASE2!$B$5:$C$24,2,FALSE)," ")</f>
        <v xml:space="preserve"> </v>
      </c>
      <c r="D126" s="51" t="str">
        <f t="shared" si="2"/>
        <v/>
      </c>
      <c r="E126" s="22">
        <f t="shared" si="4"/>
        <v>121</v>
      </c>
      <c r="F126" s="53"/>
      <c r="G126" s="12"/>
      <c r="H126" s="10"/>
      <c r="I126" s="27"/>
      <c r="J126" s="10"/>
      <c r="K126" s="12"/>
      <c r="L126" s="10"/>
      <c r="M126" s="10"/>
      <c r="N126" s="10"/>
      <c r="O126" s="10"/>
    </row>
    <row r="127" spans="1:15">
      <c r="A127" s="23"/>
      <c r="B127" s="40"/>
      <c r="C127" s="22" t="str">
        <f>IFERROR(VLOOKUP(B127,DBASE2!$B$5:$C$24,2,FALSE)," ")</f>
        <v xml:space="preserve"> </v>
      </c>
      <c r="D127" s="51" t="str">
        <f t="shared" si="2"/>
        <v/>
      </c>
      <c r="E127" s="22">
        <f t="shared" si="4"/>
        <v>122</v>
      </c>
      <c r="F127" s="53"/>
      <c r="G127" s="12"/>
      <c r="H127" s="10"/>
      <c r="I127" s="27"/>
      <c r="J127" s="10"/>
      <c r="K127" s="12"/>
      <c r="L127" s="10"/>
      <c r="M127" s="10"/>
      <c r="N127" s="10"/>
      <c r="O127" s="10"/>
    </row>
    <row r="128" spans="1:15">
      <c r="A128" s="23"/>
      <c r="B128" s="40"/>
      <c r="C128" s="22" t="str">
        <f>IFERROR(VLOOKUP(B128,DBASE2!$B$5:$C$24,2,FALSE)," ")</f>
        <v xml:space="preserve"> </v>
      </c>
      <c r="D128" s="51" t="str">
        <f t="shared" si="2"/>
        <v/>
      </c>
      <c r="E128" s="22">
        <f t="shared" si="4"/>
        <v>123</v>
      </c>
      <c r="F128" s="53"/>
      <c r="G128" s="12"/>
      <c r="H128" s="10"/>
      <c r="I128" s="27"/>
      <c r="J128" s="10"/>
      <c r="K128" s="12"/>
      <c r="L128" s="10"/>
      <c r="M128" s="10"/>
      <c r="N128" s="10"/>
      <c r="O128" s="10"/>
    </row>
    <row r="129" spans="1:15">
      <c r="A129" s="23"/>
      <c r="B129" s="40"/>
      <c r="C129" s="22" t="str">
        <f>IFERROR(VLOOKUP(B129,DBASE2!$B$5:$C$24,2,FALSE)," ")</f>
        <v xml:space="preserve"> </v>
      </c>
      <c r="D129" s="51" t="str">
        <f t="shared" si="2"/>
        <v/>
      </c>
      <c r="E129" s="22">
        <f t="shared" si="4"/>
        <v>124</v>
      </c>
      <c r="F129" s="53"/>
      <c r="G129" s="12"/>
      <c r="H129" s="10"/>
      <c r="I129" s="27"/>
      <c r="J129" s="10"/>
      <c r="K129" s="12"/>
      <c r="L129" s="10"/>
      <c r="M129" s="10"/>
      <c r="N129" s="10"/>
      <c r="O129" s="10"/>
    </row>
    <row r="130" spans="1:15">
      <c r="A130" s="23"/>
      <c r="B130" s="40"/>
      <c r="C130" s="22" t="str">
        <f>IFERROR(VLOOKUP(B130,DBASE2!$B$5:$C$24,2,FALSE)," ")</f>
        <v xml:space="preserve"> </v>
      </c>
      <c r="D130" s="51" t="str">
        <f t="shared" si="2"/>
        <v/>
      </c>
      <c r="E130" s="22">
        <f t="shared" si="4"/>
        <v>125</v>
      </c>
      <c r="F130" s="53"/>
      <c r="G130" s="12"/>
      <c r="H130" s="10"/>
      <c r="I130" s="27"/>
      <c r="J130" s="10"/>
      <c r="K130" s="12"/>
      <c r="L130" s="10"/>
      <c r="M130" s="10"/>
      <c r="N130" s="10"/>
      <c r="O130" s="10"/>
    </row>
    <row r="131" spans="1:15">
      <c r="A131" s="23"/>
      <c r="B131" s="40"/>
      <c r="C131" s="22" t="str">
        <f>IFERROR(VLOOKUP(B131,DBASE2!$B$5:$C$24,2,FALSE)," ")</f>
        <v xml:space="preserve"> </v>
      </c>
      <c r="D131" s="51" t="str">
        <f t="shared" si="2"/>
        <v/>
      </c>
      <c r="E131" s="22">
        <f t="shared" si="4"/>
        <v>126</v>
      </c>
      <c r="F131" s="53"/>
      <c r="G131" s="12"/>
      <c r="H131" s="10"/>
      <c r="I131" s="27"/>
      <c r="J131" s="10"/>
      <c r="K131" s="12"/>
      <c r="L131" s="10"/>
      <c r="M131" s="10"/>
      <c r="N131" s="10"/>
      <c r="O131" s="10"/>
    </row>
    <row r="132" spans="1:15">
      <c r="A132" s="23"/>
      <c r="B132" s="40"/>
      <c r="C132" s="22" t="str">
        <f>IFERROR(VLOOKUP(B132,DBASE2!$B$5:$C$24,2,FALSE)," ")</f>
        <v xml:space="preserve"> </v>
      </c>
      <c r="D132" s="51" t="str">
        <f t="shared" si="2"/>
        <v/>
      </c>
      <c r="E132" s="22">
        <f t="shared" si="4"/>
        <v>127</v>
      </c>
      <c r="F132" s="53"/>
      <c r="G132" s="12"/>
      <c r="H132" s="10"/>
      <c r="I132" s="27"/>
      <c r="J132" s="10"/>
      <c r="K132" s="12"/>
      <c r="L132" s="10"/>
      <c r="M132" s="10"/>
      <c r="N132" s="10"/>
      <c r="O132" s="10"/>
    </row>
    <row r="133" spans="1:15">
      <c r="A133" s="23"/>
      <c r="B133" s="40"/>
      <c r="C133" s="22" t="str">
        <f>IFERROR(VLOOKUP(B133,DBASE2!$B$5:$C$24,2,FALSE)," ")</f>
        <v xml:space="preserve"> </v>
      </c>
      <c r="D133" s="51" t="str">
        <f t="shared" si="2"/>
        <v/>
      </c>
      <c r="E133" s="22">
        <f t="shared" si="4"/>
        <v>128</v>
      </c>
      <c r="F133" s="53"/>
      <c r="G133" s="12"/>
      <c r="H133" s="10"/>
      <c r="I133" s="27"/>
      <c r="J133" s="10"/>
      <c r="K133" s="12"/>
      <c r="L133" s="10"/>
      <c r="M133" s="10"/>
      <c r="N133" s="10"/>
      <c r="O133" s="10"/>
    </row>
    <row r="134" spans="1:15">
      <c r="A134" s="23"/>
      <c r="B134" s="40"/>
      <c r="C134" s="22" t="str">
        <f>IFERROR(VLOOKUP(B134,DBASE2!$B$5:$C$24,2,FALSE)," ")</f>
        <v xml:space="preserve"> </v>
      </c>
      <c r="D134" s="51" t="str">
        <f t="shared" si="2"/>
        <v/>
      </c>
      <c r="E134" s="22">
        <f t="shared" si="4"/>
        <v>129</v>
      </c>
      <c r="F134" s="53"/>
      <c r="G134" s="12"/>
      <c r="H134" s="10"/>
      <c r="I134" s="27"/>
      <c r="J134" s="10"/>
      <c r="K134" s="12"/>
      <c r="L134" s="10"/>
      <c r="M134" s="10"/>
      <c r="N134" s="10"/>
      <c r="O134" s="10"/>
    </row>
    <row r="135" spans="1:15">
      <c r="A135" s="23"/>
      <c r="B135" s="40"/>
      <c r="C135" s="22" t="str">
        <f>IFERROR(VLOOKUP(B135,DBASE2!$B$5:$C$24,2,FALSE)," ")</f>
        <v xml:space="preserve"> </v>
      </c>
      <c r="D135" s="51" t="str">
        <f t="shared" ref="D135:D198" si="5">RIGHT(I135,4)</f>
        <v/>
      </c>
      <c r="E135" s="22">
        <f t="shared" si="4"/>
        <v>130</v>
      </c>
      <c r="F135" s="53"/>
      <c r="G135" s="12"/>
      <c r="H135" s="10"/>
      <c r="I135" s="27"/>
      <c r="J135" s="10"/>
      <c r="K135" s="12"/>
      <c r="L135" s="10"/>
      <c r="M135" s="10"/>
      <c r="N135" s="10"/>
      <c r="O135" s="10"/>
    </row>
    <row r="136" spans="1:15">
      <c r="A136" s="23"/>
      <c r="B136" s="40"/>
      <c r="C136" s="22" t="str">
        <f>IFERROR(VLOOKUP(B136,DBASE2!$B$5:$C$24,2,FALSE)," ")</f>
        <v xml:space="preserve"> </v>
      </c>
      <c r="D136" s="51" t="str">
        <f t="shared" si="5"/>
        <v/>
      </c>
      <c r="E136" s="22">
        <f t="shared" si="4"/>
        <v>131</v>
      </c>
      <c r="F136" s="53"/>
      <c r="G136" s="12"/>
      <c r="H136" s="10"/>
      <c r="I136" s="27"/>
      <c r="J136" s="10"/>
      <c r="K136" s="12"/>
      <c r="L136" s="10"/>
      <c r="M136" s="10"/>
      <c r="N136" s="10"/>
      <c r="O136" s="10"/>
    </row>
    <row r="137" spans="1:15">
      <c r="A137" s="23"/>
      <c r="B137" s="40"/>
      <c r="C137" s="22" t="str">
        <f>IFERROR(VLOOKUP(B137,DBASE2!$B$5:$C$24,2,FALSE)," ")</f>
        <v xml:space="preserve"> </v>
      </c>
      <c r="D137" s="51" t="str">
        <f t="shared" si="5"/>
        <v/>
      </c>
      <c r="E137" s="22">
        <f t="shared" si="4"/>
        <v>132</v>
      </c>
      <c r="F137" s="53"/>
      <c r="G137" s="12"/>
      <c r="H137" s="10"/>
      <c r="I137" s="27"/>
      <c r="J137" s="10"/>
      <c r="K137" s="12"/>
      <c r="L137" s="10"/>
      <c r="M137" s="10"/>
      <c r="N137" s="10"/>
      <c r="O137" s="10"/>
    </row>
    <row r="138" spans="1:15">
      <c r="A138" s="23"/>
      <c r="B138" s="40"/>
      <c r="C138" s="22" t="str">
        <f>IFERROR(VLOOKUP(B138,DBASE2!$B$5:$C$24,2,FALSE)," ")</f>
        <v xml:space="preserve"> </v>
      </c>
      <c r="D138" s="51" t="str">
        <f t="shared" si="5"/>
        <v/>
      </c>
      <c r="E138" s="22">
        <f t="shared" si="4"/>
        <v>133</v>
      </c>
      <c r="F138" s="53"/>
      <c r="G138" s="12"/>
      <c r="H138" s="10"/>
      <c r="I138" s="27"/>
      <c r="J138" s="10"/>
      <c r="K138" s="12"/>
      <c r="L138" s="10"/>
      <c r="M138" s="10"/>
      <c r="N138" s="10"/>
      <c r="O138" s="10"/>
    </row>
    <row r="139" spans="1:15">
      <c r="A139" s="23"/>
      <c r="B139" s="40"/>
      <c r="C139" s="22" t="str">
        <f>IFERROR(VLOOKUP(B139,DBASE2!$B$5:$C$24,2,FALSE)," ")</f>
        <v xml:space="preserve"> </v>
      </c>
      <c r="D139" s="51" t="str">
        <f t="shared" si="5"/>
        <v/>
      </c>
      <c r="E139" s="22">
        <f t="shared" ref="E139:E202" si="6">1+E138</f>
        <v>134</v>
      </c>
      <c r="F139" s="53"/>
      <c r="G139" s="12"/>
      <c r="H139" s="10"/>
      <c r="I139" s="27"/>
      <c r="J139" s="10"/>
      <c r="K139" s="12"/>
      <c r="L139" s="10"/>
      <c r="M139" s="10"/>
      <c r="N139" s="10"/>
      <c r="O139" s="10"/>
    </row>
    <row r="140" spans="1:15">
      <c r="A140" s="23"/>
      <c r="B140" s="40"/>
      <c r="C140" s="22" t="str">
        <f>IFERROR(VLOOKUP(B140,DBASE2!$B$5:$C$24,2,FALSE)," ")</f>
        <v xml:space="preserve"> </v>
      </c>
      <c r="D140" s="51" t="str">
        <f t="shared" si="5"/>
        <v/>
      </c>
      <c r="E140" s="22">
        <f t="shared" si="6"/>
        <v>135</v>
      </c>
      <c r="F140" s="53"/>
      <c r="G140" s="12"/>
      <c r="H140" s="10"/>
      <c r="I140" s="27"/>
      <c r="J140" s="10"/>
      <c r="K140" s="12"/>
      <c r="L140" s="10"/>
      <c r="M140" s="10"/>
      <c r="N140" s="10"/>
      <c r="O140" s="10"/>
    </row>
    <row r="141" spans="1:15">
      <c r="A141" s="23"/>
      <c r="B141" s="40"/>
      <c r="C141" s="22" t="str">
        <f>IFERROR(VLOOKUP(B141,DBASE2!$B$5:$C$24,2,FALSE)," ")</f>
        <v xml:space="preserve"> </v>
      </c>
      <c r="D141" s="51" t="str">
        <f t="shared" si="5"/>
        <v/>
      </c>
      <c r="E141" s="22">
        <f t="shared" si="6"/>
        <v>136</v>
      </c>
      <c r="F141" s="53"/>
      <c r="G141" s="12"/>
      <c r="H141" s="10"/>
      <c r="I141" s="27"/>
      <c r="J141" s="10"/>
      <c r="K141" s="12"/>
      <c r="L141" s="10"/>
      <c r="M141" s="10"/>
      <c r="N141" s="10"/>
      <c r="O141" s="10"/>
    </row>
    <row r="142" spans="1:15">
      <c r="A142" s="23"/>
      <c r="B142" s="40"/>
      <c r="C142" s="22" t="str">
        <f>IFERROR(VLOOKUP(B142,DBASE2!$B$5:$C$24,2,FALSE)," ")</f>
        <v xml:space="preserve"> </v>
      </c>
      <c r="D142" s="51" t="str">
        <f t="shared" si="5"/>
        <v/>
      </c>
      <c r="E142" s="22">
        <f t="shared" si="6"/>
        <v>137</v>
      </c>
      <c r="F142" s="53"/>
      <c r="G142" s="12"/>
      <c r="H142" s="10"/>
      <c r="I142" s="27"/>
      <c r="J142" s="10"/>
      <c r="K142" s="12"/>
      <c r="L142" s="10"/>
      <c r="M142" s="10"/>
      <c r="N142" s="10"/>
      <c r="O142" s="10"/>
    </row>
    <row r="143" spans="1:15">
      <c r="A143" s="23"/>
      <c r="B143" s="40"/>
      <c r="C143" s="22" t="str">
        <f>IFERROR(VLOOKUP(B143,DBASE2!$B$5:$C$24,2,FALSE)," ")</f>
        <v xml:space="preserve"> </v>
      </c>
      <c r="D143" s="51" t="str">
        <f t="shared" si="5"/>
        <v/>
      </c>
      <c r="E143" s="22">
        <f t="shared" si="6"/>
        <v>138</v>
      </c>
      <c r="F143" s="53"/>
      <c r="G143" s="12"/>
      <c r="H143" s="10"/>
      <c r="I143" s="27"/>
      <c r="J143" s="10"/>
      <c r="K143" s="12"/>
      <c r="L143" s="10"/>
      <c r="M143" s="10"/>
      <c r="N143" s="10"/>
      <c r="O143" s="10"/>
    </row>
    <row r="144" spans="1:15">
      <c r="A144" s="23"/>
      <c r="B144" s="40"/>
      <c r="C144" s="22" t="str">
        <f>IFERROR(VLOOKUP(B144,DBASE2!$B$5:$C$24,2,FALSE)," ")</f>
        <v xml:space="preserve"> </v>
      </c>
      <c r="D144" s="51" t="str">
        <f t="shared" si="5"/>
        <v/>
      </c>
      <c r="E144" s="22">
        <f t="shared" si="6"/>
        <v>139</v>
      </c>
      <c r="F144" s="53"/>
      <c r="G144" s="12"/>
      <c r="H144" s="10"/>
      <c r="I144" s="27"/>
      <c r="J144" s="10"/>
      <c r="K144" s="12"/>
      <c r="L144" s="10"/>
      <c r="M144" s="10"/>
      <c r="N144" s="10"/>
      <c r="O144" s="10"/>
    </row>
    <row r="145" spans="1:15">
      <c r="A145" s="23"/>
      <c r="B145" s="40"/>
      <c r="C145" s="22" t="str">
        <f>IFERROR(VLOOKUP(B145,DBASE2!$B$5:$C$24,2,FALSE)," ")</f>
        <v xml:space="preserve"> </v>
      </c>
      <c r="D145" s="51" t="str">
        <f t="shared" si="5"/>
        <v/>
      </c>
      <c r="E145" s="22">
        <f t="shared" si="6"/>
        <v>140</v>
      </c>
      <c r="F145" s="53"/>
      <c r="G145" s="12"/>
      <c r="H145" s="10"/>
      <c r="I145" s="27"/>
      <c r="J145" s="10"/>
      <c r="K145" s="12"/>
      <c r="L145" s="10"/>
      <c r="M145" s="10"/>
      <c r="N145" s="10"/>
      <c r="O145" s="10"/>
    </row>
    <row r="146" spans="1:15">
      <c r="A146" s="23"/>
      <c r="B146" s="40"/>
      <c r="C146" s="22" t="str">
        <f>IFERROR(VLOOKUP(B146,DBASE2!$B$5:$C$24,2,FALSE)," ")</f>
        <v xml:space="preserve"> </v>
      </c>
      <c r="D146" s="51" t="str">
        <f t="shared" si="5"/>
        <v/>
      </c>
      <c r="E146" s="22">
        <f t="shared" si="6"/>
        <v>141</v>
      </c>
      <c r="F146" s="53"/>
      <c r="G146" s="12"/>
      <c r="H146" s="10"/>
      <c r="I146" s="27"/>
      <c r="J146" s="10"/>
      <c r="K146" s="12"/>
      <c r="L146" s="10"/>
      <c r="M146" s="10"/>
      <c r="N146" s="10"/>
      <c r="O146" s="10"/>
    </row>
    <row r="147" spans="1:15">
      <c r="A147" s="23"/>
      <c r="B147" s="40"/>
      <c r="C147" s="22" t="str">
        <f>IFERROR(VLOOKUP(B147,DBASE2!$B$5:$C$24,2,FALSE)," ")</f>
        <v xml:space="preserve"> </v>
      </c>
      <c r="D147" s="51" t="str">
        <f t="shared" si="5"/>
        <v/>
      </c>
      <c r="E147" s="22">
        <f t="shared" si="6"/>
        <v>142</v>
      </c>
      <c r="F147" s="53"/>
      <c r="G147" s="12"/>
      <c r="H147" s="10"/>
      <c r="I147" s="27"/>
      <c r="J147" s="10"/>
      <c r="K147" s="12"/>
      <c r="L147" s="10"/>
      <c r="M147" s="10"/>
      <c r="N147" s="10"/>
      <c r="O147" s="10"/>
    </row>
    <row r="148" spans="1:15">
      <c r="A148" s="23"/>
      <c r="B148" s="40"/>
      <c r="C148" s="22" t="str">
        <f>IFERROR(VLOOKUP(B148,DBASE2!$B$5:$C$24,2,FALSE)," ")</f>
        <v xml:space="preserve"> </v>
      </c>
      <c r="D148" s="51" t="str">
        <f t="shared" si="5"/>
        <v/>
      </c>
      <c r="E148" s="22">
        <f t="shared" si="6"/>
        <v>143</v>
      </c>
      <c r="F148" s="53"/>
      <c r="G148" s="12"/>
      <c r="H148" s="10"/>
      <c r="I148" s="27"/>
      <c r="J148" s="10"/>
      <c r="K148" s="12"/>
      <c r="L148" s="10"/>
      <c r="M148" s="10"/>
      <c r="N148" s="10"/>
      <c r="O148" s="10"/>
    </row>
    <row r="149" spans="1:15">
      <c r="A149" s="23"/>
      <c r="B149" s="40"/>
      <c r="C149" s="22" t="str">
        <f>IFERROR(VLOOKUP(B149,DBASE2!$B$5:$C$24,2,FALSE)," ")</f>
        <v xml:space="preserve"> </v>
      </c>
      <c r="D149" s="51" t="str">
        <f t="shared" si="5"/>
        <v/>
      </c>
      <c r="E149" s="22">
        <f t="shared" si="6"/>
        <v>144</v>
      </c>
      <c r="F149" s="53"/>
      <c r="G149" s="12"/>
      <c r="H149" s="10"/>
      <c r="I149" s="27"/>
      <c r="J149" s="10"/>
      <c r="K149" s="12"/>
      <c r="L149" s="10"/>
      <c r="M149" s="10"/>
      <c r="N149" s="10"/>
      <c r="O149" s="10"/>
    </row>
    <row r="150" spans="1:15">
      <c r="A150" s="23"/>
      <c r="B150" s="40"/>
      <c r="C150" s="22" t="str">
        <f>IFERROR(VLOOKUP(B150,DBASE2!$B$5:$C$24,2,FALSE)," ")</f>
        <v xml:space="preserve"> </v>
      </c>
      <c r="D150" s="51" t="str">
        <f t="shared" si="5"/>
        <v/>
      </c>
      <c r="E150" s="22">
        <f t="shared" si="6"/>
        <v>145</v>
      </c>
      <c r="F150" s="53"/>
      <c r="G150" s="12"/>
      <c r="H150" s="10"/>
      <c r="I150" s="27"/>
      <c r="J150" s="10"/>
      <c r="K150" s="12"/>
      <c r="L150" s="10"/>
      <c r="M150" s="10"/>
      <c r="N150" s="10"/>
      <c r="O150" s="10"/>
    </row>
    <row r="151" spans="1:15">
      <c r="A151" s="23"/>
      <c r="B151" s="40"/>
      <c r="C151" s="22" t="str">
        <f>IFERROR(VLOOKUP(B151,DBASE2!$B$5:$C$24,2,FALSE)," ")</f>
        <v xml:space="preserve"> </v>
      </c>
      <c r="D151" s="51" t="str">
        <f t="shared" si="5"/>
        <v/>
      </c>
      <c r="E151" s="22">
        <f t="shared" si="6"/>
        <v>146</v>
      </c>
      <c r="F151" s="53"/>
      <c r="G151" s="12"/>
      <c r="H151" s="10"/>
      <c r="I151" s="27"/>
      <c r="J151" s="10"/>
      <c r="K151" s="12"/>
      <c r="L151" s="10"/>
      <c r="M151" s="10"/>
      <c r="N151" s="10"/>
      <c r="O151" s="10"/>
    </row>
    <row r="152" spans="1:15">
      <c r="A152" s="23"/>
      <c r="B152" s="40"/>
      <c r="C152" s="22" t="str">
        <f>IFERROR(VLOOKUP(B152,DBASE2!$B$5:$C$24,2,FALSE)," ")</f>
        <v xml:space="preserve"> </v>
      </c>
      <c r="D152" s="51" t="str">
        <f t="shared" si="5"/>
        <v/>
      </c>
      <c r="E152" s="22">
        <f t="shared" si="6"/>
        <v>147</v>
      </c>
      <c r="F152" s="53"/>
      <c r="G152" s="12"/>
      <c r="H152" s="10"/>
      <c r="I152" s="27"/>
      <c r="J152" s="10"/>
      <c r="K152" s="12"/>
      <c r="L152" s="10"/>
      <c r="M152" s="10"/>
      <c r="N152" s="10"/>
      <c r="O152" s="10"/>
    </row>
    <row r="153" spans="1:15">
      <c r="A153" s="23"/>
      <c r="B153" s="40"/>
      <c r="C153" s="22" t="str">
        <f>IFERROR(VLOOKUP(B153,DBASE2!$B$5:$C$24,2,FALSE)," ")</f>
        <v xml:space="preserve"> </v>
      </c>
      <c r="D153" s="51" t="str">
        <f t="shared" si="5"/>
        <v/>
      </c>
      <c r="E153" s="22">
        <f t="shared" si="6"/>
        <v>148</v>
      </c>
      <c r="F153" s="53"/>
      <c r="G153" s="12"/>
      <c r="H153" s="10"/>
      <c r="I153" s="27"/>
      <c r="J153" s="10"/>
      <c r="K153" s="12"/>
      <c r="L153" s="10"/>
      <c r="M153" s="10"/>
      <c r="N153" s="10"/>
      <c r="O153" s="10"/>
    </row>
    <row r="154" spans="1:15">
      <c r="A154" s="23"/>
      <c r="B154" s="40"/>
      <c r="C154" s="22" t="str">
        <f>IFERROR(VLOOKUP(B154,DBASE2!$B$5:$C$24,2,FALSE)," ")</f>
        <v xml:space="preserve"> </v>
      </c>
      <c r="D154" s="51" t="str">
        <f t="shared" si="5"/>
        <v/>
      </c>
      <c r="E154" s="22">
        <f t="shared" si="6"/>
        <v>149</v>
      </c>
      <c r="F154" s="53"/>
      <c r="G154" s="12"/>
      <c r="H154" s="10"/>
      <c r="I154" s="27"/>
      <c r="J154" s="10"/>
      <c r="K154" s="12"/>
      <c r="L154" s="10"/>
      <c r="M154" s="10"/>
      <c r="N154" s="10"/>
      <c r="O154" s="10"/>
    </row>
    <row r="155" spans="1:15">
      <c r="A155" s="23"/>
      <c r="B155" s="40"/>
      <c r="C155" s="22" t="str">
        <f>IFERROR(VLOOKUP(B155,DBASE2!$B$5:$C$24,2,FALSE)," ")</f>
        <v xml:space="preserve"> </v>
      </c>
      <c r="D155" s="51" t="str">
        <f t="shared" si="5"/>
        <v/>
      </c>
      <c r="E155" s="22">
        <f t="shared" si="6"/>
        <v>150</v>
      </c>
      <c r="F155" s="53"/>
      <c r="G155" s="12"/>
      <c r="H155" s="10"/>
      <c r="I155" s="27"/>
      <c r="J155" s="10"/>
      <c r="K155" s="12"/>
      <c r="L155" s="10"/>
      <c r="M155" s="10"/>
      <c r="N155" s="10"/>
      <c r="O155" s="10"/>
    </row>
    <row r="156" spans="1:15">
      <c r="A156" s="23"/>
      <c r="B156" s="40"/>
      <c r="C156" s="22" t="str">
        <f>IFERROR(VLOOKUP(B156,DBASE2!$B$5:$C$24,2,FALSE)," ")</f>
        <v xml:space="preserve"> </v>
      </c>
      <c r="D156" s="51" t="str">
        <f t="shared" si="5"/>
        <v/>
      </c>
      <c r="E156" s="22">
        <f t="shared" si="6"/>
        <v>151</v>
      </c>
      <c r="F156" s="53"/>
      <c r="G156" s="12"/>
      <c r="H156" s="10"/>
      <c r="I156" s="27"/>
      <c r="J156" s="10"/>
      <c r="K156" s="12"/>
      <c r="L156" s="10"/>
      <c r="M156" s="10"/>
      <c r="N156" s="10"/>
      <c r="O156" s="10"/>
    </row>
    <row r="157" spans="1:15">
      <c r="A157" s="23"/>
      <c r="B157" s="40"/>
      <c r="C157" s="22" t="str">
        <f>IFERROR(VLOOKUP(B157,DBASE2!$B$5:$C$24,2,FALSE)," ")</f>
        <v xml:space="preserve"> </v>
      </c>
      <c r="D157" s="51" t="str">
        <f t="shared" si="5"/>
        <v/>
      </c>
      <c r="E157" s="22">
        <f t="shared" si="6"/>
        <v>152</v>
      </c>
      <c r="F157" s="53"/>
      <c r="G157" s="12"/>
      <c r="H157" s="10"/>
      <c r="I157" s="27"/>
      <c r="J157" s="10"/>
      <c r="K157" s="12"/>
      <c r="L157" s="10"/>
      <c r="M157" s="10"/>
      <c r="N157" s="10"/>
      <c r="O157" s="10"/>
    </row>
    <row r="158" spans="1:15">
      <c r="A158" s="23"/>
      <c r="B158" s="40"/>
      <c r="C158" s="22" t="str">
        <f>IFERROR(VLOOKUP(B158,DBASE2!$B$5:$C$24,2,FALSE)," ")</f>
        <v xml:space="preserve"> </v>
      </c>
      <c r="D158" s="51" t="str">
        <f t="shared" si="5"/>
        <v/>
      </c>
      <c r="E158" s="22">
        <f t="shared" si="6"/>
        <v>153</v>
      </c>
      <c r="F158" s="53"/>
      <c r="G158" s="12"/>
      <c r="H158" s="10"/>
      <c r="I158" s="27"/>
      <c r="J158" s="10"/>
      <c r="K158" s="12"/>
      <c r="L158" s="10"/>
      <c r="M158" s="10"/>
      <c r="N158" s="10"/>
      <c r="O158" s="10"/>
    </row>
    <row r="159" spans="1:15">
      <c r="A159" s="23"/>
      <c r="B159" s="40"/>
      <c r="C159" s="22" t="str">
        <f>IFERROR(VLOOKUP(B159,DBASE2!$B$5:$C$24,2,FALSE)," ")</f>
        <v xml:space="preserve"> </v>
      </c>
      <c r="D159" s="51" t="str">
        <f t="shared" si="5"/>
        <v/>
      </c>
      <c r="E159" s="22">
        <f t="shared" si="6"/>
        <v>154</v>
      </c>
      <c r="F159" s="53"/>
      <c r="G159" s="12"/>
      <c r="H159" s="10"/>
      <c r="I159" s="27"/>
      <c r="J159" s="10"/>
      <c r="K159" s="12"/>
      <c r="L159" s="10"/>
      <c r="M159" s="10"/>
      <c r="N159" s="10"/>
      <c r="O159" s="10"/>
    </row>
    <row r="160" spans="1:15">
      <c r="A160" s="23"/>
      <c r="B160" s="40"/>
      <c r="C160" s="22" t="str">
        <f>IFERROR(VLOOKUP(B160,DBASE2!$B$5:$C$24,2,FALSE)," ")</f>
        <v xml:space="preserve"> </v>
      </c>
      <c r="D160" s="51" t="str">
        <f t="shared" si="5"/>
        <v/>
      </c>
      <c r="E160" s="22">
        <f t="shared" si="6"/>
        <v>155</v>
      </c>
      <c r="F160" s="53"/>
      <c r="G160" s="12"/>
      <c r="H160" s="10"/>
      <c r="I160" s="27"/>
      <c r="J160" s="10"/>
      <c r="K160" s="12"/>
      <c r="L160" s="10"/>
      <c r="M160" s="10"/>
      <c r="N160" s="10"/>
      <c r="O160" s="10"/>
    </row>
    <row r="161" spans="1:15">
      <c r="A161" s="23"/>
      <c r="B161" s="40"/>
      <c r="C161" s="22" t="str">
        <f>IFERROR(VLOOKUP(B161,DBASE2!$B$5:$C$24,2,FALSE)," ")</f>
        <v xml:space="preserve"> </v>
      </c>
      <c r="D161" s="51" t="str">
        <f t="shared" si="5"/>
        <v/>
      </c>
      <c r="E161" s="22">
        <f t="shared" si="6"/>
        <v>156</v>
      </c>
      <c r="F161" s="53"/>
      <c r="G161" s="12"/>
      <c r="H161" s="10"/>
      <c r="I161" s="27"/>
      <c r="J161" s="10"/>
      <c r="K161" s="12"/>
      <c r="L161" s="10"/>
      <c r="M161" s="10"/>
      <c r="N161" s="10"/>
      <c r="O161" s="10"/>
    </row>
    <row r="162" spans="1:15">
      <c r="A162" s="23"/>
      <c r="B162" s="40"/>
      <c r="C162" s="22" t="str">
        <f>IFERROR(VLOOKUP(B162,DBASE2!$B$5:$C$24,2,FALSE)," ")</f>
        <v xml:space="preserve"> </v>
      </c>
      <c r="D162" s="51" t="str">
        <f t="shared" si="5"/>
        <v/>
      </c>
      <c r="E162" s="22">
        <f t="shared" si="6"/>
        <v>157</v>
      </c>
      <c r="F162" s="53"/>
      <c r="G162" s="12"/>
      <c r="H162" s="10"/>
      <c r="I162" s="27"/>
      <c r="J162" s="10"/>
      <c r="K162" s="12"/>
      <c r="L162" s="10"/>
      <c r="M162" s="10"/>
      <c r="N162" s="10"/>
      <c r="O162" s="10"/>
    </row>
    <row r="163" spans="1:15">
      <c r="A163" s="23"/>
      <c r="B163" s="40"/>
      <c r="C163" s="22" t="str">
        <f>IFERROR(VLOOKUP(B163,DBASE2!$B$5:$C$24,2,FALSE)," ")</f>
        <v xml:space="preserve"> </v>
      </c>
      <c r="D163" s="51" t="str">
        <f t="shared" si="5"/>
        <v/>
      </c>
      <c r="E163" s="22">
        <f t="shared" si="6"/>
        <v>158</v>
      </c>
      <c r="F163" s="53"/>
      <c r="G163" s="12"/>
      <c r="H163" s="10"/>
      <c r="I163" s="27"/>
      <c r="J163" s="10"/>
      <c r="K163" s="12"/>
      <c r="L163" s="10"/>
      <c r="M163" s="10"/>
      <c r="N163" s="10"/>
      <c r="O163" s="10"/>
    </row>
    <row r="164" spans="1:15">
      <c r="A164" s="23"/>
      <c r="B164" s="40"/>
      <c r="C164" s="22" t="str">
        <f>IFERROR(VLOOKUP(B164,DBASE2!$B$5:$C$24,2,FALSE)," ")</f>
        <v xml:space="preserve"> </v>
      </c>
      <c r="D164" s="51" t="str">
        <f t="shared" si="5"/>
        <v/>
      </c>
      <c r="E164" s="22">
        <f t="shared" si="6"/>
        <v>159</v>
      </c>
      <c r="F164" s="53"/>
      <c r="G164" s="12"/>
      <c r="H164" s="10"/>
      <c r="I164" s="27"/>
      <c r="J164" s="10"/>
      <c r="K164" s="12"/>
      <c r="L164" s="10"/>
      <c r="M164" s="10"/>
      <c r="N164" s="10"/>
      <c r="O164" s="10"/>
    </row>
    <row r="165" spans="1:15">
      <c r="A165" s="23"/>
      <c r="B165" s="40"/>
      <c r="C165" s="22" t="str">
        <f>IFERROR(VLOOKUP(B165,DBASE2!$B$5:$C$24,2,FALSE)," ")</f>
        <v xml:space="preserve"> </v>
      </c>
      <c r="D165" s="51" t="str">
        <f t="shared" si="5"/>
        <v/>
      </c>
      <c r="E165" s="22">
        <f t="shared" si="6"/>
        <v>160</v>
      </c>
      <c r="F165" s="53"/>
      <c r="G165" s="12"/>
      <c r="H165" s="10"/>
      <c r="I165" s="27"/>
      <c r="J165" s="10"/>
      <c r="K165" s="12"/>
      <c r="L165" s="10"/>
      <c r="M165" s="10"/>
      <c r="N165" s="10"/>
      <c r="O165" s="10"/>
    </row>
    <row r="166" spans="1:15">
      <c r="A166" s="23"/>
      <c r="B166" s="40"/>
      <c r="C166" s="22" t="str">
        <f>IFERROR(VLOOKUP(B166,DBASE2!$B$5:$C$24,2,FALSE)," ")</f>
        <v xml:space="preserve"> </v>
      </c>
      <c r="D166" s="51" t="str">
        <f t="shared" si="5"/>
        <v/>
      </c>
      <c r="E166" s="22">
        <f t="shared" si="6"/>
        <v>161</v>
      </c>
      <c r="F166" s="53"/>
      <c r="G166" s="12"/>
      <c r="H166" s="10"/>
      <c r="I166" s="27"/>
      <c r="J166" s="10"/>
      <c r="K166" s="12"/>
      <c r="L166" s="10"/>
      <c r="M166" s="10"/>
      <c r="N166" s="10"/>
      <c r="O166" s="10"/>
    </row>
    <row r="167" spans="1:15">
      <c r="A167" s="23"/>
      <c r="B167" s="40"/>
      <c r="C167" s="22" t="str">
        <f>IFERROR(VLOOKUP(B167,DBASE2!$B$5:$C$24,2,FALSE)," ")</f>
        <v xml:space="preserve"> </v>
      </c>
      <c r="D167" s="51" t="str">
        <f t="shared" si="5"/>
        <v/>
      </c>
      <c r="E167" s="22">
        <f t="shared" si="6"/>
        <v>162</v>
      </c>
      <c r="F167" s="53"/>
      <c r="G167" s="12"/>
      <c r="H167" s="10"/>
      <c r="I167" s="27"/>
      <c r="J167" s="10"/>
      <c r="K167" s="12"/>
      <c r="L167" s="10"/>
      <c r="M167" s="10"/>
      <c r="N167" s="10"/>
      <c r="O167" s="10"/>
    </row>
    <row r="168" spans="1:15">
      <c r="A168" s="23"/>
      <c r="B168" s="40"/>
      <c r="C168" s="22" t="str">
        <f>IFERROR(VLOOKUP(B168,DBASE2!$B$5:$C$24,2,FALSE)," ")</f>
        <v xml:space="preserve"> </v>
      </c>
      <c r="D168" s="51" t="str">
        <f t="shared" si="5"/>
        <v/>
      </c>
      <c r="E168" s="22">
        <f t="shared" si="6"/>
        <v>163</v>
      </c>
      <c r="F168" s="53"/>
      <c r="G168" s="12"/>
      <c r="H168" s="10"/>
      <c r="I168" s="27"/>
      <c r="J168" s="10"/>
      <c r="K168" s="12"/>
      <c r="L168" s="10"/>
      <c r="M168" s="10"/>
      <c r="N168" s="10"/>
      <c r="O168" s="10"/>
    </row>
    <row r="169" spans="1:15">
      <c r="A169" s="23"/>
      <c r="B169" s="40"/>
      <c r="C169" s="22" t="str">
        <f>IFERROR(VLOOKUP(B169,DBASE2!$B$5:$C$24,2,FALSE)," ")</f>
        <v xml:space="preserve"> </v>
      </c>
      <c r="D169" s="51" t="str">
        <f t="shared" si="5"/>
        <v/>
      </c>
      <c r="E169" s="22">
        <f t="shared" si="6"/>
        <v>164</v>
      </c>
      <c r="F169" s="53"/>
      <c r="G169" s="12"/>
      <c r="H169" s="10"/>
      <c r="I169" s="27"/>
      <c r="J169" s="10"/>
      <c r="K169" s="12"/>
      <c r="L169" s="10"/>
      <c r="M169" s="10"/>
      <c r="N169" s="10"/>
      <c r="O169" s="10"/>
    </row>
    <row r="170" spans="1:15">
      <c r="A170" s="23"/>
      <c r="B170" s="40"/>
      <c r="C170" s="22" t="str">
        <f>IFERROR(VLOOKUP(B170,DBASE2!$B$5:$C$24,2,FALSE)," ")</f>
        <v xml:space="preserve"> </v>
      </c>
      <c r="D170" s="51" t="str">
        <f t="shared" si="5"/>
        <v/>
      </c>
      <c r="E170" s="22">
        <f t="shared" si="6"/>
        <v>165</v>
      </c>
      <c r="F170" s="53"/>
      <c r="G170" s="12"/>
      <c r="H170" s="10"/>
      <c r="I170" s="27"/>
      <c r="J170" s="10"/>
      <c r="K170" s="12"/>
      <c r="L170" s="10"/>
      <c r="M170" s="10"/>
      <c r="N170" s="10"/>
      <c r="O170" s="10"/>
    </row>
    <row r="171" spans="1:15">
      <c r="A171" s="23"/>
      <c r="B171" s="40"/>
      <c r="C171" s="22" t="str">
        <f>IFERROR(VLOOKUP(B171,DBASE2!$B$5:$C$24,2,FALSE)," ")</f>
        <v xml:space="preserve"> </v>
      </c>
      <c r="D171" s="51" t="str">
        <f t="shared" si="5"/>
        <v/>
      </c>
      <c r="E171" s="22">
        <f t="shared" si="6"/>
        <v>166</v>
      </c>
      <c r="F171" s="53"/>
      <c r="G171" s="12"/>
      <c r="H171" s="10"/>
      <c r="I171" s="27"/>
      <c r="J171" s="10"/>
      <c r="K171" s="12"/>
      <c r="L171" s="10"/>
      <c r="M171" s="10"/>
      <c r="N171" s="10"/>
      <c r="O171" s="10"/>
    </row>
    <row r="172" spans="1:15">
      <c r="A172" s="23"/>
      <c r="B172" s="40"/>
      <c r="C172" s="22" t="str">
        <f>IFERROR(VLOOKUP(B172,DBASE2!$B$5:$C$24,2,FALSE)," ")</f>
        <v xml:space="preserve"> </v>
      </c>
      <c r="D172" s="51" t="str">
        <f t="shared" si="5"/>
        <v/>
      </c>
      <c r="E172" s="22">
        <f t="shared" si="6"/>
        <v>167</v>
      </c>
      <c r="F172" s="53"/>
      <c r="G172" s="12"/>
      <c r="H172" s="10"/>
      <c r="I172" s="27"/>
      <c r="J172" s="10"/>
      <c r="K172" s="12"/>
      <c r="L172" s="10"/>
      <c r="M172" s="10"/>
      <c r="N172" s="10"/>
      <c r="O172" s="10"/>
    </row>
    <row r="173" spans="1:15">
      <c r="A173" s="23"/>
      <c r="B173" s="40"/>
      <c r="C173" s="22" t="str">
        <f>IFERROR(VLOOKUP(B173,DBASE2!$B$5:$C$24,2,FALSE)," ")</f>
        <v xml:space="preserve"> </v>
      </c>
      <c r="D173" s="51" t="str">
        <f t="shared" si="5"/>
        <v/>
      </c>
      <c r="E173" s="22">
        <f t="shared" si="6"/>
        <v>168</v>
      </c>
      <c r="F173" s="53"/>
      <c r="G173" s="12"/>
      <c r="H173" s="10"/>
      <c r="I173" s="27"/>
      <c r="J173" s="10"/>
      <c r="K173" s="12"/>
      <c r="L173" s="10"/>
      <c r="M173" s="10"/>
      <c r="N173" s="10"/>
      <c r="O173" s="10"/>
    </row>
    <row r="174" spans="1:15">
      <c r="A174" s="23"/>
      <c r="B174" s="40"/>
      <c r="C174" s="22" t="str">
        <f>IFERROR(VLOOKUP(B174,DBASE2!$B$5:$C$24,2,FALSE)," ")</f>
        <v xml:space="preserve"> </v>
      </c>
      <c r="D174" s="51" t="str">
        <f t="shared" si="5"/>
        <v/>
      </c>
      <c r="E174" s="22">
        <f t="shared" si="6"/>
        <v>169</v>
      </c>
      <c r="F174" s="53"/>
      <c r="G174" s="12"/>
      <c r="H174" s="10"/>
      <c r="I174" s="27"/>
      <c r="J174" s="10"/>
      <c r="K174" s="12"/>
      <c r="L174" s="10"/>
      <c r="M174" s="10"/>
      <c r="N174" s="10"/>
      <c r="O174" s="10"/>
    </row>
    <row r="175" spans="1:15">
      <c r="A175" s="23"/>
      <c r="B175" s="40"/>
      <c r="C175" s="22" t="str">
        <f>IFERROR(VLOOKUP(B175,DBASE2!$B$5:$C$24,2,FALSE)," ")</f>
        <v xml:space="preserve"> </v>
      </c>
      <c r="D175" s="51" t="str">
        <f t="shared" si="5"/>
        <v/>
      </c>
      <c r="E175" s="22">
        <f t="shared" si="6"/>
        <v>170</v>
      </c>
      <c r="F175" s="53"/>
      <c r="G175" s="12"/>
      <c r="H175" s="10"/>
      <c r="I175" s="27"/>
      <c r="J175" s="10"/>
      <c r="K175" s="12"/>
      <c r="L175" s="10"/>
      <c r="M175" s="10"/>
      <c r="N175" s="10"/>
      <c r="O175" s="10"/>
    </row>
    <row r="176" spans="1:15">
      <c r="A176" s="23"/>
      <c r="B176" s="40"/>
      <c r="C176" s="22" t="str">
        <f>IFERROR(VLOOKUP(B176,DBASE2!$B$5:$C$24,2,FALSE)," ")</f>
        <v xml:space="preserve"> </v>
      </c>
      <c r="D176" s="51" t="str">
        <f t="shared" si="5"/>
        <v/>
      </c>
      <c r="E176" s="22">
        <f t="shared" si="6"/>
        <v>171</v>
      </c>
      <c r="F176" s="53"/>
      <c r="G176" s="12"/>
      <c r="H176" s="10"/>
      <c r="I176" s="27"/>
      <c r="J176" s="10"/>
      <c r="K176" s="12"/>
      <c r="L176" s="10"/>
      <c r="M176" s="10"/>
      <c r="N176" s="10"/>
      <c r="O176" s="10"/>
    </row>
    <row r="177" spans="1:15">
      <c r="A177" s="23"/>
      <c r="B177" s="40"/>
      <c r="C177" s="22" t="str">
        <f>IFERROR(VLOOKUP(B177,DBASE2!$B$5:$C$24,2,FALSE)," ")</f>
        <v xml:space="preserve"> </v>
      </c>
      <c r="D177" s="51" t="str">
        <f t="shared" si="5"/>
        <v/>
      </c>
      <c r="E177" s="22">
        <f t="shared" si="6"/>
        <v>172</v>
      </c>
      <c r="F177" s="53"/>
      <c r="G177" s="12"/>
      <c r="H177" s="10"/>
      <c r="I177" s="27"/>
      <c r="J177" s="10"/>
      <c r="K177" s="12"/>
      <c r="L177" s="10"/>
      <c r="M177" s="10"/>
      <c r="N177" s="10"/>
      <c r="O177" s="10"/>
    </row>
    <row r="178" spans="1:15">
      <c r="A178" s="23"/>
      <c r="B178" s="40"/>
      <c r="C178" s="22" t="str">
        <f>IFERROR(VLOOKUP(B178,DBASE2!$B$5:$C$24,2,FALSE)," ")</f>
        <v xml:space="preserve"> </v>
      </c>
      <c r="D178" s="51" t="str">
        <f t="shared" si="5"/>
        <v/>
      </c>
      <c r="E178" s="22">
        <f t="shared" si="6"/>
        <v>173</v>
      </c>
      <c r="F178" s="53"/>
      <c r="G178" s="12"/>
      <c r="H178" s="10"/>
      <c r="I178" s="27"/>
      <c r="J178" s="10"/>
      <c r="K178" s="12"/>
      <c r="L178" s="10"/>
      <c r="M178" s="10"/>
      <c r="N178" s="10"/>
      <c r="O178" s="10"/>
    </row>
    <row r="179" spans="1:15">
      <c r="A179" s="23"/>
      <c r="B179" s="40"/>
      <c r="C179" s="22" t="str">
        <f>IFERROR(VLOOKUP(B179,DBASE2!$B$5:$C$24,2,FALSE)," ")</f>
        <v xml:space="preserve"> </v>
      </c>
      <c r="D179" s="51" t="str">
        <f t="shared" si="5"/>
        <v/>
      </c>
      <c r="E179" s="22">
        <f t="shared" si="6"/>
        <v>174</v>
      </c>
      <c r="F179" s="53"/>
      <c r="G179" s="12"/>
      <c r="H179" s="10"/>
      <c r="I179" s="27"/>
      <c r="J179" s="10"/>
      <c r="K179" s="12"/>
      <c r="L179" s="10"/>
      <c r="M179" s="10"/>
      <c r="N179" s="10"/>
      <c r="O179" s="10"/>
    </row>
    <row r="180" spans="1:15">
      <c r="A180" s="23"/>
      <c r="B180" s="40"/>
      <c r="C180" s="22" t="str">
        <f>IFERROR(VLOOKUP(B180,DBASE2!$B$5:$C$24,2,FALSE)," ")</f>
        <v xml:space="preserve"> </v>
      </c>
      <c r="D180" s="51" t="str">
        <f t="shared" si="5"/>
        <v/>
      </c>
      <c r="E180" s="22">
        <f t="shared" si="6"/>
        <v>175</v>
      </c>
      <c r="F180" s="53"/>
      <c r="G180" s="12"/>
      <c r="H180" s="10"/>
      <c r="I180" s="27"/>
      <c r="J180" s="10"/>
      <c r="K180" s="12"/>
      <c r="L180" s="10"/>
      <c r="M180" s="10"/>
      <c r="N180" s="10"/>
      <c r="O180" s="10"/>
    </row>
    <row r="181" spans="1:15">
      <c r="A181" s="23"/>
      <c r="B181" s="40"/>
      <c r="C181" s="22" t="str">
        <f>IFERROR(VLOOKUP(B181,DBASE2!$B$5:$C$24,2,FALSE)," ")</f>
        <v xml:space="preserve"> </v>
      </c>
      <c r="D181" s="51" t="str">
        <f t="shared" si="5"/>
        <v/>
      </c>
      <c r="E181" s="22">
        <f t="shared" si="6"/>
        <v>176</v>
      </c>
      <c r="F181" s="53"/>
      <c r="G181" s="12"/>
      <c r="H181" s="10"/>
      <c r="I181" s="27"/>
      <c r="J181" s="10"/>
      <c r="K181" s="12"/>
      <c r="L181" s="10"/>
      <c r="M181" s="10"/>
      <c r="N181" s="10"/>
      <c r="O181" s="10"/>
    </row>
    <row r="182" spans="1:15">
      <c r="A182" s="23"/>
      <c r="B182" s="40"/>
      <c r="C182" s="22" t="str">
        <f>IFERROR(VLOOKUP(B182,DBASE2!$B$5:$C$24,2,FALSE)," ")</f>
        <v xml:space="preserve"> </v>
      </c>
      <c r="D182" s="51" t="str">
        <f t="shared" si="5"/>
        <v/>
      </c>
      <c r="E182" s="22">
        <f t="shared" si="6"/>
        <v>177</v>
      </c>
      <c r="F182" s="53"/>
      <c r="G182" s="12"/>
      <c r="H182" s="10"/>
      <c r="I182" s="27"/>
      <c r="J182" s="10"/>
      <c r="K182" s="12"/>
      <c r="L182" s="10"/>
      <c r="M182" s="10"/>
      <c r="N182" s="10"/>
      <c r="O182" s="10"/>
    </row>
    <row r="183" spans="1:15">
      <c r="A183" s="23"/>
      <c r="B183" s="40"/>
      <c r="C183" s="22" t="str">
        <f>IFERROR(VLOOKUP(B183,DBASE2!$B$5:$C$24,2,FALSE)," ")</f>
        <v xml:space="preserve"> </v>
      </c>
      <c r="D183" s="51" t="str">
        <f t="shared" si="5"/>
        <v/>
      </c>
      <c r="E183" s="22">
        <f t="shared" si="6"/>
        <v>178</v>
      </c>
      <c r="F183" s="53"/>
      <c r="G183" s="12"/>
      <c r="H183" s="10"/>
      <c r="I183" s="27"/>
      <c r="J183" s="10"/>
      <c r="K183" s="12"/>
      <c r="L183" s="10"/>
      <c r="M183" s="10"/>
      <c r="N183" s="10"/>
      <c r="O183" s="10"/>
    </row>
    <row r="184" spans="1:15">
      <c r="A184" s="23"/>
      <c r="B184" s="40"/>
      <c r="C184" s="22" t="str">
        <f>IFERROR(VLOOKUP(B184,DBASE2!$B$5:$C$24,2,FALSE)," ")</f>
        <v xml:space="preserve"> </v>
      </c>
      <c r="D184" s="51" t="str">
        <f t="shared" si="5"/>
        <v/>
      </c>
      <c r="E184" s="22">
        <f t="shared" si="6"/>
        <v>179</v>
      </c>
      <c r="F184" s="53"/>
      <c r="G184" s="12"/>
      <c r="H184" s="10"/>
      <c r="I184" s="27"/>
      <c r="J184" s="10"/>
      <c r="K184" s="12"/>
      <c r="L184" s="10"/>
      <c r="M184" s="10"/>
      <c r="N184" s="10"/>
      <c r="O184" s="10"/>
    </row>
    <row r="185" spans="1:15">
      <c r="A185" s="23"/>
      <c r="B185" s="40"/>
      <c r="C185" s="22" t="str">
        <f>IFERROR(VLOOKUP(B185,DBASE2!$B$5:$C$24,2,FALSE)," ")</f>
        <v xml:space="preserve"> </v>
      </c>
      <c r="D185" s="51" t="str">
        <f t="shared" si="5"/>
        <v/>
      </c>
      <c r="E185" s="22">
        <f t="shared" si="6"/>
        <v>180</v>
      </c>
      <c r="F185" s="53"/>
      <c r="G185" s="12"/>
      <c r="H185" s="10"/>
      <c r="I185" s="27"/>
      <c r="J185" s="10"/>
      <c r="K185" s="12"/>
      <c r="L185" s="10"/>
      <c r="M185" s="10"/>
      <c r="N185" s="10"/>
      <c r="O185" s="10"/>
    </row>
    <row r="186" spans="1:15">
      <c r="A186" s="24"/>
      <c r="B186" s="40"/>
      <c r="C186" s="22" t="str">
        <f>IFERROR(VLOOKUP(B186,DBASE2!$B$5:$C$24,2,FALSE)," ")</f>
        <v xml:space="preserve"> </v>
      </c>
      <c r="D186" s="51" t="str">
        <f t="shared" si="5"/>
        <v/>
      </c>
      <c r="E186" s="22">
        <f t="shared" si="6"/>
        <v>181</v>
      </c>
      <c r="F186" s="53"/>
      <c r="G186" s="12"/>
      <c r="H186" s="10"/>
      <c r="I186" s="27"/>
      <c r="J186" s="10"/>
      <c r="K186" s="12"/>
      <c r="L186" s="10"/>
      <c r="M186" s="10"/>
      <c r="N186" s="10"/>
      <c r="O186" s="10"/>
    </row>
    <row r="187" spans="1:15">
      <c r="A187" s="24"/>
      <c r="B187" s="40"/>
      <c r="C187" s="22" t="str">
        <f>IFERROR(VLOOKUP(B187,DBASE2!$B$5:$C$24,2,FALSE)," ")</f>
        <v xml:space="preserve"> </v>
      </c>
      <c r="D187" s="51" t="str">
        <f t="shared" si="5"/>
        <v/>
      </c>
      <c r="E187" s="22">
        <f t="shared" si="6"/>
        <v>182</v>
      </c>
      <c r="F187" s="53"/>
      <c r="G187" s="12"/>
      <c r="H187" s="10"/>
      <c r="I187" s="27"/>
      <c r="J187" s="10"/>
      <c r="K187" s="12"/>
      <c r="L187" s="10"/>
      <c r="M187" s="10"/>
      <c r="N187" s="10"/>
      <c r="O187" s="10"/>
    </row>
    <row r="188" spans="1:15">
      <c r="A188" s="24"/>
      <c r="B188" s="40"/>
      <c r="C188" s="22" t="str">
        <f>IFERROR(VLOOKUP(B188,DBASE2!$B$5:$C$24,2,FALSE)," ")</f>
        <v xml:space="preserve"> </v>
      </c>
      <c r="D188" s="51" t="str">
        <f t="shared" si="5"/>
        <v/>
      </c>
      <c r="E188" s="22">
        <f t="shared" si="6"/>
        <v>183</v>
      </c>
      <c r="F188" s="53"/>
      <c r="G188" s="12"/>
      <c r="H188" s="10"/>
      <c r="I188" s="27"/>
      <c r="J188" s="10"/>
      <c r="K188" s="12"/>
      <c r="L188" s="10"/>
      <c r="M188" s="10"/>
      <c r="N188" s="10"/>
      <c r="O188" s="10"/>
    </row>
    <row r="189" spans="1:15">
      <c r="A189" s="24"/>
      <c r="B189" s="40"/>
      <c r="C189" s="22" t="str">
        <f>IFERROR(VLOOKUP(B189,DBASE2!$B$5:$C$24,2,FALSE)," ")</f>
        <v xml:space="preserve"> </v>
      </c>
      <c r="D189" s="51" t="str">
        <f t="shared" si="5"/>
        <v/>
      </c>
      <c r="E189" s="22">
        <f t="shared" si="6"/>
        <v>184</v>
      </c>
      <c r="F189" s="53"/>
      <c r="G189" s="12"/>
      <c r="H189" s="10"/>
      <c r="I189" s="27"/>
      <c r="J189" s="10"/>
      <c r="K189" s="12"/>
      <c r="L189" s="10"/>
      <c r="M189" s="10"/>
      <c r="N189" s="10"/>
      <c r="O189" s="10"/>
    </row>
    <row r="190" spans="1:15">
      <c r="A190" s="24"/>
      <c r="B190" s="40"/>
      <c r="C190" s="22" t="str">
        <f>IFERROR(VLOOKUP(B190,DBASE2!$B$5:$C$24,2,FALSE)," ")</f>
        <v xml:space="preserve"> </v>
      </c>
      <c r="D190" s="51" t="str">
        <f t="shared" si="5"/>
        <v/>
      </c>
      <c r="E190" s="22">
        <f t="shared" si="6"/>
        <v>185</v>
      </c>
      <c r="F190" s="53"/>
      <c r="G190" s="12"/>
      <c r="H190" s="10"/>
      <c r="I190" s="27"/>
      <c r="J190" s="10"/>
      <c r="K190" s="12"/>
      <c r="L190" s="10"/>
      <c r="M190" s="10"/>
      <c r="N190" s="10"/>
      <c r="O190" s="10"/>
    </row>
    <row r="191" spans="1:15">
      <c r="A191" s="24"/>
      <c r="B191" s="40"/>
      <c r="C191" s="22" t="str">
        <f>IFERROR(VLOOKUP(B191,DBASE2!$B$5:$C$24,2,FALSE)," ")</f>
        <v xml:space="preserve"> </v>
      </c>
      <c r="D191" s="51" t="str">
        <f t="shared" si="5"/>
        <v/>
      </c>
      <c r="E191" s="22">
        <f t="shared" si="6"/>
        <v>186</v>
      </c>
      <c r="F191" s="53"/>
      <c r="G191" s="12"/>
      <c r="H191" s="10"/>
      <c r="I191" s="27"/>
      <c r="J191" s="10"/>
      <c r="K191" s="12"/>
      <c r="L191" s="10"/>
      <c r="M191" s="10"/>
      <c r="N191" s="10"/>
      <c r="O191" s="10"/>
    </row>
    <row r="192" spans="1:15">
      <c r="A192" s="24"/>
      <c r="B192" s="40"/>
      <c r="C192" s="22" t="str">
        <f>IFERROR(VLOOKUP(B192,DBASE2!$B$5:$C$24,2,FALSE)," ")</f>
        <v xml:space="preserve"> </v>
      </c>
      <c r="D192" s="51" t="str">
        <f t="shared" si="5"/>
        <v/>
      </c>
      <c r="E192" s="22">
        <f t="shared" si="6"/>
        <v>187</v>
      </c>
      <c r="F192" s="53"/>
      <c r="G192" s="12"/>
      <c r="H192" s="10"/>
      <c r="I192" s="27"/>
      <c r="J192" s="10"/>
      <c r="K192" s="12"/>
      <c r="L192" s="10"/>
      <c r="M192" s="10"/>
      <c r="N192" s="10"/>
      <c r="O192" s="10"/>
    </row>
    <row r="193" spans="1:15">
      <c r="A193" s="24"/>
      <c r="B193" s="40"/>
      <c r="C193" s="22" t="str">
        <f>IFERROR(VLOOKUP(B193,DBASE2!$B$5:$C$24,2,FALSE)," ")</f>
        <v xml:space="preserve"> </v>
      </c>
      <c r="D193" s="51" t="str">
        <f t="shared" si="5"/>
        <v/>
      </c>
      <c r="E193" s="22">
        <f t="shared" si="6"/>
        <v>188</v>
      </c>
      <c r="F193" s="53"/>
      <c r="G193" s="12"/>
      <c r="H193" s="10"/>
      <c r="I193" s="27"/>
      <c r="J193" s="10"/>
      <c r="K193" s="12"/>
      <c r="L193" s="10"/>
      <c r="M193" s="10"/>
      <c r="N193" s="10"/>
      <c r="O193" s="10"/>
    </row>
    <row r="194" spans="1:15">
      <c r="A194" s="24"/>
      <c r="B194" s="40"/>
      <c r="C194" s="22" t="str">
        <f>IFERROR(VLOOKUP(B194,DBASE2!$B$5:$C$24,2,FALSE)," ")</f>
        <v xml:space="preserve"> </v>
      </c>
      <c r="D194" s="51" t="str">
        <f t="shared" si="5"/>
        <v/>
      </c>
      <c r="E194" s="22">
        <f t="shared" si="6"/>
        <v>189</v>
      </c>
      <c r="F194" s="53"/>
      <c r="G194" s="12"/>
      <c r="H194" s="10"/>
      <c r="I194" s="27"/>
      <c r="J194" s="10"/>
      <c r="K194" s="12"/>
      <c r="L194" s="10"/>
      <c r="M194" s="10"/>
      <c r="N194" s="10"/>
      <c r="O194" s="10"/>
    </row>
    <row r="195" spans="1:15">
      <c r="A195" s="24"/>
      <c r="B195" s="40"/>
      <c r="C195" s="22" t="str">
        <f>IFERROR(VLOOKUP(B195,DBASE2!$B$5:$C$24,2,FALSE)," ")</f>
        <v xml:space="preserve"> </v>
      </c>
      <c r="D195" s="51" t="str">
        <f t="shared" si="5"/>
        <v/>
      </c>
      <c r="E195" s="22">
        <f t="shared" si="6"/>
        <v>190</v>
      </c>
      <c r="F195" s="53"/>
      <c r="G195" s="12"/>
      <c r="H195" s="10"/>
      <c r="I195" s="27"/>
      <c r="J195" s="10"/>
      <c r="K195" s="12"/>
      <c r="L195" s="10"/>
      <c r="M195" s="10"/>
      <c r="N195" s="10"/>
      <c r="O195" s="10"/>
    </row>
    <row r="196" spans="1:15">
      <c r="A196" s="24"/>
      <c r="B196" s="40"/>
      <c r="C196" s="22" t="str">
        <f>IFERROR(VLOOKUP(B196,DBASE2!$B$5:$C$24,2,FALSE)," ")</f>
        <v xml:space="preserve"> </v>
      </c>
      <c r="D196" s="51" t="str">
        <f t="shared" si="5"/>
        <v/>
      </c>
      <c r="E196" s="22">
        <f t="shared" si="6"/>
        <v>191</v>
      </c>
      <c r="F196" s="53"/>
      <c r="G196" s="12"/>
      <c r="H196" s="10"/>
      <c r="I196" s="27"/>
      <c r="J196" s="10"/>
      <c r="K196" s="12"/>
      <c r="L196" s="10"/>
      <c r="M196" s="10"/>
      <c r="N196" s="10"/>
      <c r="O196" s="10"/>
    </row>
    <row r="197" spans="1:15">
      <c r="A197" s="24"/>
      <c r="B197" s="40"/>
      <c r="C197" s="22" t="str">
        <f>IFERROR(VLOOKUP(B197,DBASE2!$B$5:$C$24,2,FALSE)," ")</f>
        <v xml:space="preserve"> </v>
      </c>
      <c r="D197" s="51" t="str">
        <f t="shared" si="5"/>
        <v/>
      </c>
      <c r="E197" s="22">
        <f t="shared" si="6"/>
        <v>192</v>
      </c>
      <c r="F197" s="53"/>
      <c r="G197" s="12"/>
      <c r="H197" s="10"/>
      <c r="I197" s="27"/>
      <c r="J197" s="10"/>
      <c r="K197" s="12"/>
      <c r="L197" s="10"/>
      <c r="M197" s="10"/>
      <c r="N197" s="10"/>
      <c r="O197" s="10"/>
    </row>
    <row r="198" spans="1:15">
      <c r="A198" s="24"/>
      <c r="B198" s="40"/>
      <c r="C198" s="22" t="str">
        <f>IFERROR(VLOOKUP(B198,DBASE2!$B$5:$C$24,2,FALSE)," ")</f>
        <v xml:space="preserve"> </v>
      </c>
      <c r="D198" s="51" t="str">
        <f t="shared" si="5"/>
        <v/>
      </c>
      <c r="E198" s="22">
        <f t="shared" si="6"/>
        <v>193</v>
      </c>
      <c r="F198" s="53"/>
      <c r="G198" s="12"/>
      <c r="H198" s="10"/>
      <c r="I198" s="27"/>
      <c r="J198" s="10"/>
      <c r="K198" s="12"/>
      <c r="L198" s="10"/>
      <c r="M198" s="10"/>
      <c r="N198" s="10"/>
      <c r="O198" s="10"/>
    </row>
    <row r="199" spans="1:15">
      <c r="A199" s="24"/>
      <c r="B199" s="40"/>
      <c r="C199" s="22" t="str">
        <f>IFERROR(VLOOKUP(B199,DBASE2!$B$5:$C$24,2,FALSE)," ")</f>
        <v xml:space="preserve"> </v>
      </c>
      <c r="D199" s="51" t="str">
        <f t="shared" ref="D199:D262" si="7">RIGHT(I199,4)</f>
        <v/>
      </c>
      <c r="E199" s="22">
        <f t="shared" si="6"/>
        <v>194</v>
      </c>
      <c r="F199" s="53"/>
      <c r="G199" s="12"/>
      <c r="H199" s="10"/>
      <c r="I199" s="27"/>
      <c r="J199" s="10"/>
      <c r="K199" s="12"/>
      <c r="L199" s="10"/>
      <c r="M199" s="10"/>
      <c r="N199" s="10"/>
      <c r="O199" s="10"/>
    </row>
    <row r="200" spans="1:15">
      <c r="A200" s="24"/>
      <c r="B200" s="40"/>
      <c r="C200" s="22" t="str">
        <f>IFERROR(VLOOKUP(B200,DBASE2!$B$5:$C$24,2,FALSE)," ")</f>
        <v xml:space="preserve"> </v>
      </c>
      <c r="D200" s="51" t="str">
        <f t="shared" si="7"/>
        <v/>
      </c>
      <c r="E200" s="22">
        <f t="shared" si="6"/>
        <v>195</v>
      </c>
      <c r="F200" s="53"/>
      <c r="G200" s="12"/>
      <c r="H200" s="10"/>
      <c r="I200" s="27"/>
      <c r="J200" s="10"/>
      <c r="K200" s="12"/>
      <c r="L200" s="10"/>
      <c r="M200" s="10"/>
      <c r="N200" s="10"/>
      <c r="O200" s="10"/>
    </row>
    <row r="201" spans="1:15">
      <c r="A201" s="24"/>
      <c r="B201" s="40"/>
      <c r="C201" s="22" t="str">
        <f>IFERROR(VLOOKUP(B201,DBASE2!$B$5:$C$24,2,FALSE)," ")</f>
        <v xml:space="preserve"> </v>
      </c>
      <c r="D201" s="51" t="str">
        <f t="shared" si="7"/>
        <v/>
      </c>
      <c r="E201" s="22">
        <f t="shared" si="6"/>
        <v>196</v>
      </c>
      <c r="F201" s="53"/>
      <c r="G201" s="12"/>
      <c r="H201" s="10"/>
      <c r="I201" s="27"/>
      <c r="J201" s="10"/>
      <c r="K201" s="12"/>
      <c r="L201" s="10"/>
      <c r="M201" s="10"/>
      <c r="N201" s="10"/>
      <c r="O201" s="10"/>
    </row>
    <row r="202" spans="1:15">
      <c r="A202" s="24"/>
      <c r="B202" s="40"/>
      <c r="C202" s="22" t="str">
        <f>IFERROR(VLOOKUP(B202,DBASE2!$B$5:$C$24,2,FALSE)," ")</f>
        <v xml:space="preserve"> </v>
      </c>
      <c r="D202" s="51" t="str">
        <f t="shared" si="7"/>
        <v/>
      </c>
      <c r="E202" s="22">
        <f t="shared" si="6"/>
        <v>197</v>
      </c>
      <c r="F202" s="53"/>
      <c r="G202" s="12"/>
      <c r="H202" s="10"/>
      <c r="I202" s="27"/>
      <c r="J202" s="10"/>
      <c r="K202" s="12"/>
      <c r="L202" s="10"/>
      <c r="M202" s="10"/>
      <c r="N202" s="10"/>
      <c r="O202" s="10"/>
    </row>
    <row r="203" spans="1:15">
      <c r="A203" s="24"/>
      <c r="B203" s="40"/>
      <c r="C203" s="22" t="str">
        <f>IFERROR(VLOOKUP(B203,DBASE2!$B$5:$C$24,2,FALSE)," ")</f>
        <v xml:space="preserve"> </v>
      </c>
      <c r="D203" s="51" t="str">
        <f t="shared" si="7"/>
        <v/>
      </c>
      <c r="E203" s="22">
        <f t="shared" ref="E203:E266" si="8">1+E202</f>
        <v>198</v>
      </c>
      <c r="F203" s="53"/>
      <c r="G203" s="12"/>
      <c r="H203" s="10"/>
      <c r="I203" s="27"/>
      <c r="J203" s="10"/>
      <c r="K203" s="12"/>
      <c r="L203" s="10"/>
      <c r="M203" s="10"/>
      <c r="N203" s="10"/>
      <c r="O203" s="10"/>
    </row>
    <row r="204" spans="1:15">
      <c r="A204" s="24"/>
      <c r="B204" s="40"/>
      <c r="C204" s="22" t="str">
        <f>IFERROR(VLOOKUP(B204,DBASE2!$B$5:$C$24,2,FALSE)," ")</f>
        <v xml:space="preserve"> </v>
      </c>
      <c r="D204" s="51" t="str">
        <f t="shared" si="7"/>
        <v/>
      </c>
      <c r="E204" s="22">
        <f t="shared" si="8"/>
        <v>199</v>
      </c>
      <c r="F204" s="53"/>
      <c r="G204" s="12"/>
      <c r="H204" s="10"/>
      <c r="I204" s="27"/>
      <c r="J204" s="10"/>
      <c r="K204" s="12"/>
      <c r="L204" s="10"/>
      <c r="M204" s="10"/>
      <c r="N204" s="10"/>
      <c r="O204" s="10"/>
    </row>
    <row r="205" spans="1:15">
      <c r="A205" s="24"/>
      <c r="B205" s="40"/>
      <c r="C205" s="22" t="str">
        <f>IFERROR(VLOOKUP(B205,DBASE2!$B$5:$C$24,2,FALSE)," ")</f>
        <v xml:space="preserve"> </v>
      </c>
      <c r="D205" s="51" t="str">
        <f t="shared" si="7"/>
        <v/>
      </c>
      <c r="E205" s="22">
        <f t="shared" si="8"/>
        <v>200</v>
      </c>
      <c r="F205" s="53"/>
      <c r="G205" s="12"/>
      <c r="H205" s="10"/>
      <c r="I205" s="27"/>
      <c r="J205" s="10"/>
      <c r="K205" s="12"/>
      <c r="L205" s="10"/>
      <c r="M205" s="10"/>
      <c r="N205" s="10"/>
      <c r="O205" s="10"/>
    </row>
    <row r="206" spans="1:15">
      <c r="A206" s="24"/>
      <c r="B206" s="40"/>
      <c r="C206" s="22" t="str">
        <f>IFERROR(VLOOKUP(B206,DBASE2!$B$5:$C$24,2,FALSE)," ")</f>
        <v xml:space="preserve"> </v>
      </c>
      <c r="D206" s="51" t="str">
        <f t="shared" si="7"/>
        <v/>
      </c>
      <c r="E206" s="22">
        <f t="shared" si="8"/>
        <v>201</v>
      </c>
      <c r="F206" s="53"/>
      <c r="G206" s="12"/>
      <c r="H206" s="10"/>
      <c r="I206" s="27"/>
      <c r="J206" s="10"/>
      <c r="K206" s="12"/>
      <c r="L206" s="10"/>
      <c r="M206" s="10"/>
      <c r="N206" s="10"/>
      <c r="O206" s="10"/>
    </row>
    <row r="207" spans="1:15">
      <c r="A207" s="24"/>
      <c r="B207" s="40"/>
      <c r="C207" s="22" t="str">
        <f>IFERROR(VLOOKUP(B207,DBASE2!$B$5:$C$24,2,FALSE)," ")</f>
        <v xml:space="preserve"> </v>
      </c>
      <c r="D207" s="51" t="str">
        <f t="shared" si="7"/>
        <v/>
      </c>
      <c r="E207" s="22">
        <f t="shared" si="8"/>
        <v>202</v>
      </c>
      <c r="F207" s="53"/>
      <c r="G207" s="12"/>
      <c r="H207" s="10"/>
      <c r="I207" s="27"/>
      <c r="J207" s="10"/>
      <c r="K207" s="12"/>
      <c r="L207" s="10"/>
      <c r="M207" s="10"/>
      <c r="N207" s="10"/>
      <c r="O207" s="10"/>
    </row>
    <row r="208" spans="1:15">
      <c r="A208" s="24"/>
      <c r="B208" s="40"/>
      <c r="C208" s="22" t="str">
        <f>IFERROR(VLOOKUP(B208,DBASE2!$B$5:$C$24,2,FALSE)," ")</f>
        <v xml:space="preserve"> </v>
      </c>
      <c r="D208" s="51" t="str">
        <f t="shared" si="7"/>
        <v/>
      </c>
      <c r="E208" s="22">
        <f t="shared" si="8"/>
        <v>203</v>
      </c>
      <c r="F208" s="53"/>
      <c r="G208" s="12"/>
      <c r="H208" s="10"/>
      <c r="I208" s="27"/>
      <c r="J208" s="10"/>
      <c r="K208" s="12"/>
      <c r="L208" s="10"/>
      <c r="M208" s="10"/>
      <c r="N208" s="10"/>
      <c r="O208" s="10"/>
    </row>
    <row r="209" spans="1:15">
      <c r="A209" s="24"/>
      <c r="B209" s="40"/>
      <c r="C209" s="22" t="str">
        <f>IFERROR(VLOOKUP(B209,DBASE2!$B$5:$C$24,2,FALSE)," ")</f>
        <v xml:space="preserve"> </v>
      </c>
      <c r="D209" s="51" t="str">
        <f t="shared" si="7"/>
        <v/>
      </c>
      <c r="E209" s="22">
        <f t="shared" si="8"/>
        <v>204</v>
      </c>
      <c r="F209" s="53"/>
      <c r="G209" s="12"/>
      <c r="H209" s="10"/>
      <c r="I209" s="27"/>
      <c r="J209" s="10"/>
      <c r="K209" s="12"/>
      <c r="L209" s="10"/>
      <c r="M209" s="10"/>
      <c r="N209" s="10"/>
      <c r="O209" s="10"/>
    </row>
    <row r="210" spans="1:15">
      <c r="A210" s="24"/>
      <c r="B210" s="40"/>
      <c r="C210" s="22" t="str">
        <f>IFERROR(VLOOKUP(B210,DBASE2!$B$5:$C$24,2,FALSE)," ")</f>
        <v xml:space="preserve"> </v>
      </c>
      <c r="D210" s="51" t="str">
        <f t="shared" si="7"/>
        <v/>
      </c>
      <c r="E210" s="22">
        <f t="shared" si="8"/>
        <v>205</v>
      </c>
      <c r="F210" s="53"/>
      <c r="G210" s="12"/>
      <c r="H210" s="10"/>
      <c r="I210" s="27"/>
      <c r="J210" s="10"/>
      <c r="K210" s="12"/>
      <c r="L210" s="10"/>
      <c r="M210" s="10"/>
      <c r="N210" s="10"/>
      <c r="O210" s="10"/>
    </row>
    <row r="211" spans="1:15">
      <c r="A211" s="24"/>
      <c r="B211" s="40"/>
      <c r="C211" s="22" t="str">
        <f>IFERROR(VLOOKUP(B211,DBASE2!$B$5:$C$24,2,FALSE)," ")</f>
        <v xml:space="preserve"> </v>
      </c>
      <c r="D211" s="51" t="str">
        <f t="shared" si="7"/>
        <v/>
      </c>
      <c r="E211" s="22">
        <f t="shared" si="8"/>
        <v>206</v>
      </c>
      <c r="F211" s="53"/>
      <c r="G211" s="12"/>
      <c r="H211" s="10"/>
      <c r="I211" s="27"/>
      <c r="J211" s="10"/>
      <c r="K211" s="12"/>
      <c r="L211" s="10"/>
      <c r="M211" s="10"/>
      <c r="N211" s="10"/>
      <c r="O211" s="10"/>
    </row>
    <row r="212" spans="1:15">
      <c r="A212" s="24"/>
      <c r="B212" s="40"/>
      <c r="C212" s="22" t="str">
        <f>IFERROR(VLOOKUP(B212,DBASE2!$B$5:$C$24,2,FALSE)," ")</f>
        <v xml:space="preserve"> </v>
      </c>
      <c r="D212" s="51" t="str">
        <f t="shared" si="7"/>
        <v/>
      </c>
      <c r="E212" s="22">
        <f t="shared" si="8"/>
        <v>207</v>
      </c>
      <c r="F212" s="53"/>
      <c r="G212" s="12"/>
      <c r="H212" s="10"/>
      <c r="I212" s="27"/>
      <c r="J212" s="10"/>
      <c r="K212" s="12"/>
      <c r="L212" s="10"/>
      <c r="M212" s="10"/>
      <c r="N212" s="10"/>
      <c r="O212" s="10"/>
    </row>
    <row r="213" spans="1:15">
      <c r="A213" s="24"/>
      <c r="B213" s="40"/>
      <c r="C213" s="22" t="str">
        <f>IFERROR(VLOOKUP(B213,DBASE2!$B$5:$C$24,2,FALSE)," ")</f>
        <v xml:space="preserve"> </v>
      </c>
      <c r="D213" s="51" t="str">
        <f t="shared" si="7"/>
        <v/>
      </c>
      <c r="E213" s="22">
        <f t="shared" si="8"/>
        <v>208</v>
      </c>
      <c r="F213" s="53"/>
      <c r="G213" s="12"/>
      <c r="H213" s="10"/>
      <c r="I213" s="27"/>
      <c r="J213" s="10"/>
      <c r="K213" s="12"/>
      <c r="L213" s="10"/>
      <c r="M213" s="10"/>
      <c r="N213" s="10"/>
      <c r="O213" s="10"/>
    </row>
    <row r="214" spans="1:15">
      <c r="A214" s="24"/>
      <c r="B214" s="40"/>
      <c r="C214" s="22" t="str">
        <f>IFERROR(VLOOKUP(B214,DBASE2!$B$5:$C$24,2,FALSE)," ")</f>
        <v xml:space="preserve"> </v>
      </c>
      <c r="D214" s="51" t="str">
        <f t="shared" si="7"/>
        <v/>
      </c>
      <c r="E214" s="22">
        <f t="shared" si="8"/>
        <v>209</v>
      </c>
      <c r="F214" s="53"/>
      <c r="G214" s="12"/>
      <c r="H214" s="10"/>
      <c r="I214" s="27"/>
      <c r="J214" s="10"/>
      <c r="K214" s="12"/>
      <c r="L214" s="10"/>
      <c r="M214" s="10"/>
      <c r="N214" s="10"/>
      <c r="O214" s="10"/>
    </row>
    <row r="215" spans="1:15">
      <c r="A215" s="24"/>
      <c r="B215" s="40"/>
      <c r="C215" s="22" t="str">
        <f>IFERROR(VLOOKUP(B215,DBASE2!$B$5:$C$24,2,FALSE)," ")</f>
        <v xml:space="preserve"> </v>
      </c>
      <c r="D215" s="51" t="str">
        <f t="shared" si="7"/>
        <v/>
      </c>
      <c r="E215" s="22">
        <f t="shared" si="8"/>
        <v>210</v>
      </c>
      <c r="F215" s="53"/>
      <c r="G215" s="12"/>
      <c r="H215" s="10"/>
      <c r="I215" s="27"/>
      <c r="J215" s="10"/>
      <c r="K215" s="12"/>
      <c r="L215" s="10"/>
      <c r="M215" s="10"/>
      <c r="N215" s="10"/>
      <c r="O215" s="10"/>
    </row>
    <row r="216" spans="1:15">
      <c r="A216" s="24"/>
      <c r="B216" s="40"/>
      <c r="C216" s="22" t="str">
        <f>IFERROR(VLOOKUP(B216,DBASE2!$B$5:$C$24,2,FALSE)," ")</f>
        <v xml:space="preserve"> </v>
      </c>
      <c r="D216" s="51" t="str">
        <f t="shared" si="7"/>
        <v/>
      </c>
      <c r="E216" s="22">
        <f t="shared" si="8"/>
        <v>211</v>
      </c>
      <c r="F216" s="53"/>
      <c r="G216" s="12"/>
      <c r="H216" s="10"/>
      <c r="I216" s="27"/>
      <c r="J216" s="10"/>
      <c r="K216" s="12"/>
      <c r="L216" s="10"/>
      <c r="M216" s="10"/>
      <c r="N216" s="10"/>
      <c r="O216" s="10"/>
    </row>
    <row r="217" spans="1:15">
      <c r="A217" s="24"/>
      <c r="B217" s="40"/>
      <c r="C217" s="22" t="str">
        <f>IFERROR(VLOOKUP(B217,DBASE2!$B$5:$C$24,2,FALSE)," ")</f>
        <v xml:space="preserve"> </v>
      </c>
      <c r="D217" s="51" t="str">
        <f t="shared" si="7"/>
        <v/>
      </c>
      <c r="E217" s="22">
        <f t="shared" si="8"/>
        <v>212</v>
      </c>
      <c r="F217" s="53"/>
      <c r="G217" s="12"/>
      <c r="H217" s="10"/>
      <c r="I217" s="27"/>
      <c r="J217" s="10"/>
      <c r="K217" s="12"/>
      <c r="L217" s="10"/>
      <c r="M217" s="10"/>
      <c r="N217" s="10"/>
      <c r="O217" s="10"/>
    </row>
    <row r="218" spans="1:15">
      <c r="A218" s="24"/>
      <c r="B218" s="40"/>
      <c r="C218" s="22" t="str">
        <f>IFERROR(VLOOKUP(B218,DBASE2!$B$5:$C$24,2,FALSE)," ")</f>
        <v xml:space="preserve"> </v>
      </c>
      <c r="D218" s="51" t="str">
        <f t="shared" si="7"/>
        <v/>
      </c>
      <c r="E218" s="22">
        <f t="shared" si="8"/>
        <v>213</v>
      </c>
      <c r="F218" s="53"/>
      <c r="G218" s="12"/>
      <c r="H218" s="10"/>
      <c r="I218" s="27"/>
      <c r="J218" s="10"/>
      <c r="K218" s="12"/>
      <c r="L218" s="10"/>
      <c r="M218" s="10"/>
      <c r="N218" s="10"/>
      <c r="O218" s="10"/>
    </row>
    <row r="219" spans="1:15">
      <c r="A219" s="24"/>
      <c r="B219" s="40"/>
      <c r="C219" s="22" t="str">
        <f>IFERROR(VLOOKUP(B219,DBASE2!$B$5:$C$24,2,FALSE)," ")</f>
        <v xml:space="preserve"> </v>
      </c>
      <c r="D219" s="51" t="str">
        <f t="shared" si="7"/>
        <v/>
      </c>
      <c r="E219" s="22">
        <f t="shared" si="8"/>
        <v>214</v>
      </c>
      <c r="F219" s="53"/>
      <c r="G219" s="12"/>
      <c r="H219" s="10"/>
      <c r="I219" s="27"/>
      <c r="J219" s="10"/>
      <c r="K219" s="12"/>
      <c r="L219" s="10"/>
      <c r="M219" s="10"/>
      <c r="N219" s="10"/>
      <c r="O219" s="10"/>
    </row>
    <row r="220" spans="1:15">
      <c r="A220" s="24"/>
      <c r="B220" s="40"/>
      <c r="C220" s="22" t="str">
        <f>IFERROR(VLOOKUP(B220,DBASE2!$B$5:$C$24,2,FALSE)," ")</f>
        <v xml:space="preserve"> </v>
      </c>
      <c r="D220" s="51" t="str">
        <f t="shared" si="7"/>
        <v/>
      </c>
      <c r="E220" s="22">
        <f t="shared" si="8"/>
        <v>215</v>
      </c>
      <c r="F220" s="53"/>
      <c r="G220" s="12"/>
      <c r="H220" s="10"/>
      <c r="I220" s="27"/>
      <c r="J220" s="10"/>
      <c r="K220" s="12"/>
      <c r="L220" s="10"/>
      <c r="M220" s="10"/>
      <c r="N220" s="10"/>
      <c r="O220" s="10"/>
    </row>
    <row r="221" spans="1:15">
      <c r="A221" s="24"/>
      <c r="B221" s="40"/>
      <c r="C221" s="22" t="str">
        <f>IFERROR(VLOOKUP(B221,DBASE2!$B$5:$C$24,2,FALSE)," ")</f>
        <v xml:space="preserve"> </v>
      </c>
      <c r="D221" s="51" t="str">
        <f t="shared" si="7"/>
        <v/>
      </c>
      <c r="E221" s="22">
        <f t="shared" si="8"/>
        <v>216</v>
      </c>
      <c r="F221" s="53"/>
      <c r="G221" s="12"/>
      <c r="H221" s="10"/>
      <c r="I221" s="27"/>
      <c r="J221" s="10"/>
      <c r="K221" s="12"/>
      <c r="L221" s="10"/>
      <c r="M221" s="10"/>
      <c r="N221" s="10"/>
      <c r="O221" s="10"/>
    </row>
    <row r="222" spans="1:15">
      <c r="A222" s="24"/>
      <c r="B222" s="40"/>
      <c r="C222" s="22" t="str">
        <f>IFERROR(VLOOKUP(B222,DBASE2!$B$5:$C$24,2,FALSE)," ")</f>
        <v xml:space="preserve"> </v>
      </c>
      <c r="D222" s="51" t="str">
        <f t="shared" si="7"/>
        <v/>
      </c>
      <c r="E222" s="22">
        <f t="shared" si="8"/>
        <v>217</v>
      </c>
      <c r="F222" s="53"/>
      <c r="G222" s="12"/>
      <c r="H222" s="10"/>
      <c r="I222" s="27"/>
      <c r="J222" s="10"/>
      <c r="K222" s="12"/>
      <c r="L222" s="10"/>
      <c r="M222" s="10"/>
      <c r="N222" s="10"/>
      <c r="O222" s="10"/>
    </row>
    <row r="223" spans="1:15">
      <c r="A223" s="24"/>
      <c r="B223" s="40"/>
      <c r="C223" s="22" t="str">
        <f>IFERROR(VLOOKUP(B223,DBASE2!$B$5:$C$24,2,FALSE)," ")</f>
        <v xml:space="preserve"> </v>
      </c>
      <c r="D223" s="51" t="str">
        <f t="shared" si="7"/>
        <v/>
      </c>
      <c r="E223" s="22">
        <f t="shared" si="8"/>
        <v>218</v>
      </c>
      <c r="F223" s="53"/>
      <c r="G223" s="12"/>
      <c r="H223" s="10"/>
      <c r="I223" s="27"/>
      <c r="J223" s="10"/>
      <c r="K223" s="12"/>
      <c r="L223" s="10"/>
      <c r="M223" s="10"/>
      <c r="N223" s="10"/>
      <c r="O223" s="10"/>
    </row>
    <row r="224" spans="1:15">
      <c r="A224" s="24"/>
      <c r="B224" s="40"/>
      <c r="C224" s="22" t="str">
        <f>IFERROR(VLOOKUP(B224,DBASE2!$B$5:$C$24,2,FALSE)," ")</f>
        <v xml:space="preserve"> </v>
      </c>
      <c r="D224" s="51" t="str">
        <f t="shared" si="7"/>
        <v/>
      </c>
      <c r="E224" s="22">
        <f t="shared" si="8"/>
        <v>219</v>
      </c>
      <c r="F224" s="53"/>
      <c r="G224" s="12"/>
      <c r="H224" s="10"/>
      <c r="I224" s="27"/>
      <c r="J224" s="10"/>
      <c r="K224" s="12"/>
      <c r="L224" s="10"/>
      <c r="M224" s="10"/>
      <c r="N224" s="10"/>
      <c r="O224" s="10"/>
    </row>
    <row r="225" spans="1:15">
      <c r="A225" s="24"/>
      <c r="B225" s="40"/>
      <c r="C225" s="22" t="str">
        <f>IFERROR(VLOOKUP(B225,DBASE2!$B$5:$C$24,2,FALSE)," ")</f>
        <v xml:space="preserve"> </v>
      </c>
      <c r="D225" s="51" t="str">
        <f t="shared" si="7"/>
        <v/>
      </c>
      <c r="E225" s="22">
        <f t="shared" si="8"/>
        <v>220</v>
      </c>
      <c r="F225" s="53"/>
      <c r="G225" s="12"/>
      <c r="H225" s="10"/>
      <c r="I225" s="27"/>
      <c r="J225" s="10"/>
      <c r="K225" s="12"/>
      <c r="L225" s="10"/>
      <c r="M225" s="10"/>
      <c r="N225" s="10"/>
      <c r="O225" s="10"/>
    </row>
    <row r="226" spans="1:15">
      <c r="A226" s="24"/>
      <c r="B226" s="40"/>
      <c r="C226" s="22" t="str">
        <f>IFERROR(VLOOKUP(B226,DBASE2!$B$5:$C$24,2,FALSE)," ")</f>
        <v xml:space="preserve"> </v>
      </c>
      <c r="D226" s="51" t="str">
        <f t="shared" si="7"/>
        <v/>
      </c>
      <c r="E226" s="22">
        <f t="shared" si="8"/>
        <v>221</v>
      </c>
      <c r="F226" s="53"/>
      <c r="G226" s="12"/>
      <c r="H226" s="10"/>
      <c r="I226" s="27"/>
      <c r="J226" s="10"/>
      <c r="K226" s="12"/>
      <c r="L226" s="10"/>
      <c r="M226" s="10"/>
      <c r="N226" s="10"/>
      <c r="O226" s="10"/>
    </row>
    <row r="227" spans="1:15">
      <c r="A227" s="24"/>
      <c r="B227" s="40"/>
      <c r="C227" s="22" t="str">
        <f>IFERROR(VLOOKUP(B227,DBASE2!$B$5:$C$24,2,FALSE)," ")</f>
        <v xml:space="preserve"> </v>
      </c>
      <c r="D227" s="51" t="str">
        <f t="shared" si="7"/>
        <v/>
      </c>
      <c r="E227" s="22">
        <f t="shared" si="8"/>
        <v>222</v>
      </c>
      <c r="F227" s="53"/>
      <c r="G227" s="12"/>
      <c r="H227" s="10"/>
      <c r="I227" s="27"/>
      <c r="J227" s="10"/>
      <c r="K227" s="12"/>
      <c r="L227" s="10"/>
      <c r="M227" s="10"/>
      <c r="N227" s="10"/>
      <c r="O227" s="10"/>
    </row>
    <row r="228" spans="1:15">
      <c r="A228" s="24"/>
      <c r="B228" s="40"/>
      <c r="C228" s="22" t="str">
        <f>IFERROR(VLOOKUP(B228,DBASE2!$B$5:$C$24,2,FALSE)," ")</f>
        <v xml:space="preserve"> </v>
      </c>
      <c r="D228" s="51" t="str">
        <f t="shared" si="7"/>
        <v/>
      </c>
      <c r="E228" s="22">
        <f t="shared" si="8"/>
        <v>223</v>
      </c>
      <c r="F228" s="53"/>
      <c r="G228" s="12"/>
      <c r="H228" s="10"/>
      <c r="I228" s="27"/>
      <c r="J228" s="10"/>
      <c r="K228" s="12"/>
      <c r="L228" s="10"/>
      <c r="M228" s="10"/>
      <c r="N228" s="10"/>
      <c r="O228" s="10"/>
    </row>
    <row r="229" spans="1:15">
      <c r="A229" s="24"/>
      <c r="B229" s="40"/>
      <c r="C229" s="22" t="str">
        <f>IFERROR(VLOOKUP(B229,DBASE2!$B$5:$C$24,2,FALSE)," ")</f>
        <v xml:space="preserve"> </v>
      </c>
      <c r="D229" s="51" t="str">
        <f t="shared" si="7"/>
        <v/>
      </c>
      <c r="E229" s="22">
        <f t="shared" si="8"/>
        <v>224</v>
      </c>
      <c r="F229" s="53"/>
      <c r="G229" s="12"/>
      <c r="H229" s="10"/>
      <c r="I229" s="27"/>
      <c r="J229" s="10"/>
      <c r="K229" s="12"/>
      <c r="L229" s="10"/>
      <c r="M229" s="10"/>
      <c r="N229" s="10"/>
      <c r="O229" s="10"/>
    </row>
    <row r="230" spans="1:15">
      <c r="A230" s="24"/>
      <c r="B230" s="40"/>
      <c r="C230" s="22" t="str">
        <f>IFERROR(VLOOKUP(B230,DBASE2!$B$5:$C$24,2,FALSE)," ")</f>
        <v xml:space="preserve"> </v>
      </c>
      <c r="D230" s="51" t="str">
        <f t="shared" si="7"/>
        <v/>
      </c>
      <c r="E230" s="22">
        <f t="shared" si="8"/>
        <v>225</v>
      </c>
      <c r="F230" s="53"/>
      <c r="G230" s="12"/>
      <c r="H230" s="10"/>
      <c r="I230" s="27"/>
      <c r="J230" s="10"/>
      <c r="K230" s="12"/>
      <c r="L230" s="10"/>
      <c r="M230" s="10"/>
      <c r="N230" s="10"/>
      <c r="O230" s="10"/>
    </row>
    <row r="231" spans="1:15">
      <c r="A231" s="24"/>
      <c r="B231" s="40"/>
      <c r="C231" s="22" t="str">
        <f>IFERROR(VLOOKUP(B231,DBASE2!$B$5:$C$24,2,FALSE)," ")</f>
        <v xml:space="preserve"> </v>
      </c>
      <c r="D231" s="51" t="str">
        <f t="shared" si="7"/>
        <v/>
      </c>
      <c r="E231" s="22">
        <f t="shared" si="8"/>
        <v>226</v>
      </c>
      <c r="F231" s="53"/>
      <c r="G231" s="12"/>
      <c r="H231" s="10"/>
      <c r="I231" s="27"/>
      <c r="J231" s="10"/>
      <c r="K231" s="12"/>
      <c r="L231" s="10"/>
      <c r="M231" s="10"/>
      <c r="N231" s="10"/>
      <c r="O231" s="10"/>
    </row>
    <row r="232" spans="1:15">
      <c r="A232" s="24"/>
      <c r="B232" s="40"/>
      <c r="C232" s="22" t="str">
        <f>IFERROR(VLOOKUP(B232,DBASE2!$B$5:$C$24,2,FALSE)," ")</f>
        <v xml:space="preserve"> </v>
      </c>
      <c r="D232" s="51" t="str">
        <f t="shared" si="7"/>
        <v/>
      </c>
      <c r="E232" s="22">
        <f t="shared" si="8"/>
        <v>227</v>
      </c>
      <c r="F232" s="53"/>
      <c r="G232" s="12"/>
      <c r="H232" s="10"/>
      <c r="I232" s="27"/>
      <c r="J232" s="10"/>
      <c r="K232" s="12"/>
      <c r="L232" s="10"/>
      <c r="M232" s="10"/>
      <c r="N232" s="10"/>
      <c r="O232" s="10"/>
    </row>
    <row r="233" spans="1:15">
      <c r="A233" s="24"/>
      <c r="B233" s="40"/>
      <c r="C233" s="22" t="str">
        <f>IFERROR(VLOOKUP(B233,DBASE2!$B$5:$C$24,2,FALSE)," ")</f>
        <v xml:space="preserve"> </v>
      </c>
      <c r="D233" s="51" t="str">
        <f t="shared" si="7"/>
        <v/>
      </c>
      <c r="E233" s="22">
        <f t="shared" si="8"/>
        <v>228</v>
      </c>
      <c r="F233" s="53"/>
      <c r="G233" s="12"/>
      <c r="H233" s="10"/>
      <c r="I233" s="27"/>
      <c r="J233" s="10"/>
      <c r="K233" s="12"/>
      <c r="L233" s="10"/>
      <c r="M233" s="10"/>
      <c r="N233" s="10"/>
      <c r="O233" s="10"/>
    </row>
    <row r="234" spans="1:15">
      <c r="A234" s="24"/>
      <c r="B234" s="40"/>
      <c r="C234" s="22" t="str">
        <f>IFERROR(VLOOKUP(B234,DBASE2!$B$5:$C$24,2,FALSE)," ")</f>
        <v xml:space="preserve"> </v>
      </c>
      <c r="D234" s="51" t="str">
        <f t="shared" si="7"/>
        <v/>
      </c>
      <c r="E234" s="22">
        <f t="shared" si="8"/>
        <v>229</v>
      </c>
      <c r="F234" s="53"/>
      <c r="G234" s="12"/>
      <c r="H234" s="10"/>
      <c r="I234" s="27"/>
      <c r="J234" s="10"/>
      <c r="K234" s="12"/>
      <c r="L234" s="10"/>
      <c r="M234" s="10"/>
      <c r="N234" s="10"/>
      <c r="O234" s="10"/>
    </row>
    <row r="235" spans="1:15">
      <c r="A235" s="24"/>
      <c r="B235" s="40"/>
      <c r="C235" s="22" t="str">
        <f>IFERROR(VLOOKUP(B235,DBASE2!$B$5:$C$24,2,FALSE)," ")</f>
        <v xml:space="preserve"> </v>
      </c>
      <c r="D235" s="51" t="str">
        <f t="shared" si="7"/>
        <v/>
      </c>
      <c r="E235" s="22">
        <f t="shared" si="8"/>
        <v>230</v>
      </c>
      <c r="F235" s="53"/>
      <c r="G235" s="12"/>
      <c r="H235" s="10"/>
      <c r="I235" s="27"/>
      <c r="J235" s="10"/>
      <c r="K235" s="12"/>
      <c r="L235" s="10"/>
      <c r="M235" s="10"/>
      <c r="N235" s="10"/>
      <c r="O235" s="10"/>
    </row>
    <row r="236" spans="1:15">
      <c r="A236" s="24"/>
      <c r="B236" s="40"/>
      <c r="C236" s="22" t="str">
        <f>IFERROR(VLOOKUP(B236,DBASE2!$B$5:$C$24,2,FALSE)," ")</f>
        <v xml:space="preserve"> </v>
      </c>
      <c r="D236" s="51" t="str">
        <f t="shared" si="7"/>
        <v/>
      </c>
      <c r="E236" s="22">
        <f t="shared" si="8"/>
        <v>231</v>
      </c>
      <c r="F236" s="53"/>
      <c r="G236" s="12"/>
      <c r="H236" s="10"/>
      <c r="I236" s="27"/>
      <c r="J236" s="10"/>
      <c r="K236" s="12"/>
      <c r="L236" s="10"/>
      <c r="M236" s="10"/>
      <c r="N236" s="10"/>
      <c r="O236" s="10"/>
    </row>
    <row r="237" spans="1:15">
      <c r="A237" s="24"/>
      <c r="B237" s="40"/>
      <c r="C237" s="22" t="str">
        <f>IFERROR(VLOOKUP(B237,DBASE2!$B$5:$C$24,2,FALSE)," ")</f>
        <v xml:space="preserve"> </v>
      </c>
      <c r="D237" s="51" t="str">
        <f t="shared" si="7"/>
        <v/>
      </c>
      <c r="E237" s="22">
        <f t="shared" si="8"/>
        <v>232</v>
      </c>
      <c r="F237" s="53"/>
      <c r="G237" s="12"/>
      <c r="H237" s="10"/>
      <c r="I237" s="27"/>
      <c r="J237" s="10"/>
      <c r="K237" s="12"/>
      <c r="L237" s="10"/>
      <c r="M237" s="10"/>
      <c r="N237" s="10"/>
      <c r="O237" s="10"/>
    </row>
    <row r="238" spans="1:15">
      <c r="A238" s="24"/>
      <c r="B238" s="40"/>
      <c r="C238" s="22" t="str">
        <f>IFERROR(VLOOKUP(B238,DBASE2!$B$5:$C$24,2,FALSE)," ")</f>
        <v xml:space="preserve"> </v>
      </c>
      <c r="D238" s="51" t="str">
        <f t="shared" si="7"/>
        <v/>
      </c>
      <c r="E238" s="22">
        <f t="shared" si="8"/>
        <v>233</v>
      </c>
      <c r="F238" s="53"/>
      <c r="G238" s="12"/>
      <c r="H238" s="10"/>
      <c r="I238" s="27"/>
      <c r="J238" s="10"/>
      <c r="K238" s="12"/>
      <c r="L238" s="10"/>
      <c r="M238" s="10"/>
      <c r="N238" s="10"/>
      <c r="O238" s="10"/>
    </row>
    <row r="239" spans="1:15">
      <c r="A239" s="24"/>
      <c r="B239" s="40"/>
      <c r="C239" s="22" t="str">
        <f>IFERROR(VLOOKUP(B239,DBASE2!$B$5:$C$24,2,FALSE)," ")</f>
        <v xml:space="preserve"> </v>
      </c>
      <c r="D239" s="51" t="str">
        <f t="shared" si="7"/>
        <v/>
      </c>
      <c r="E239" s="22">
        <f t="shared" si="8"/>
        <v>234</v>
      </c>
      <c r="F239" s="53"/>
      <c r="G239" s="12"/>
      <c r="H239" s="10"/>
      <c r="I239" s="27"/>
      <c r="J239" s="10"/>
      <c r="K239" s="12"/>
      <c r="L239" s="10"/>
      <c r="M239" s="10"/>
      <c r="N239" s="10"/>
      <c r="O239" s="10"/>
    </row>
    <row r="240" spans="1:15">
      <c r="A240" s="24"/>
      <c r="B240" s="40"/>
      <c r="C240" s="22" t="str">
        <f>IFERROR(VLOOKUP(B240,DBASE2!$B$5:$C$24,2,FALSE)," ")</f>
        <v xml:space="preserve"> </v>
      </c>
      <c r="D240" s="51" t="str">
        <f t="shared" si="7"/>
        <v/>
      </c>
      <c r="E240" s="22">
        <f t="shared" si="8"/>
        <v>235</v>
      </c>
      <c r="F240" s="53"/>
      <c r="G240" s="12"/>
      <c r="H240" s="10"/>
      <c r="I240" s="27"/>
      <c r="J240" s="10"/>
      <c r="K240" s="12"/>
      <c r="L240" s="10"/>
      <c r="M240" s="10"/>
      <c r="N240" s="10"/>
      <c r="O240" s="10"/>
    </row>
    <row r="241" spans="1:15">
      <c r="A241" s="24"/>
      <c r="B241" s="40"/>
      <c r="C241" s="22" t="str">
        <f>IFERROR(VLOOKUP(B241,DBASE2!$B$5:$C$24,2,FALSE)," ")</f>
        <v xml:space="preserve"> </v>
      </c>
      <c r="D241" s="51" t="str">
        <f t="shared" si="7"/>
        <v/>
      </c>
      <c r="E241" s="22">
        <f t="shared" si="8"/>
        <v>236</v>
      </c>
      <c r="F241" s="53"/>
      <c r="G241" s="12"/>
      <c r="H241" s="10"/>
      <c r="I241" s="27"/>
      <c r="J241" s="10"/>
      <c r="K241" s="12"/>
      <c r="L241" s="10"/>
      <c r="M241" s="10"/>
      <c r="N241" s="10"/>
      <c r="O241" s="10"/>
    </row>
    <row r="242" spans="1:15">
      <c r="A242" s="24"/>
      <c r="B242" s="40"/>
      <c r="C242" s="22" t="str">
        <f>IFERROR(VLOOKUP(B242,DBASE2!$B$5:$C$24,2,FALSE)," ")</f>
        <v xml:space="preserve"> </v>
      </c>
      <c r="D242" s="51" t="str">
        <f t="shared" si="7"/>
        <v/>
      </c>
      <c r="E242" s="22">
        <f t="shared" si="8"/>
        <v>237</v>
      </c>
      <c r="F242" s="53"/>
      <c r="G242" s="12"/>
      <c r="H242" s="10"/>
      <c r="I242" s="27"/>
      <c r="J242" s="10"/>
      <c r="K242" s="12"/>
      <c r="L242" s="10"/>
      <c r="M242" s="10"/>
      <c r="N242" s="10"/>
      <c r="O242" s="10"/>
    </row>
    <row r="243" spans="1:15">
      <c r="A243" s="24"/>
      <c r="B243" s="40"/>
      <c r="C243" s="22" t="str">
        <f>IFERROR(VLOOKUP(B243,DBASE2!$B$5:$C$24,2,FALSE)," ")</f>
        <v xml:space="preserve"> </v>
      </c>
      <c r="D243" s="51" t="str">
        <f t="shared" si="7"/>
        <v/>
      </c>
      <c r="E243" s="22">
        <f t="shared" si="8"/>
        <v>238</v>
      </c>
      <c r="F243" s="53"/>
      <c r="G243" s="12"/>
      <c r="H243" s="10"/>
      <c r="I243" s="27"/>
      <c r="J243" s="10"/>
      <c r="K243" s="12"/>
      <c r="L243" s="10"/>
      <c r="M243" s="10"/>
      <c r="N243" s="10"/>
      <c r="O243" s="10"/>
    </row>
    <row r="244" spans="1:15">
      <c r="A244" s="24"/>
      <c r="B244" s="40"/>
      <c r="C244" s="22" t="str">
        <f>IFERROR(VLOOKUP(B244,DBASE2!$B$5:$C$24,2,FALSE)," ")</f>
        <v xml:space="preserve"> </v>
      </c>
      <c r="D244" s="51" t="str">
        <f t="shared" si="7"/>
        <v/>
      </c>
      <c r="E244" s="22">
        <f t="shared" si="8"/>
        <v>239</v>
      </c>
      <c r="F244" s="53"/>
      <c r="G244" s="12"/>
      <c r="H244" s="10"/>
      <c r="I244" s="27"/>
      <c r="J244" s="10"/>
      <c r="K244" s="12"/>
      <c r="L244" s="10"/>
      <c r="M244" s="10"/>
      <c r="N244" s="10"/>
      <c r="O244" s="10"/>
    </row>
    <row r="245" spans="1:15">
      <c r="A245" s="24"/>
      <c r="B245" s="40"/>
      <c r="C245" s="22" t="str">
        <f>IFERROR(VLOOKUP(B245,DBASE2!$B$5:$C$24,2,FALSE)," ")</f>
        <v xml:space="preserve"> </v>
      </c>
      <c r="D245" s="51" t="str">
        <f t="shared" si="7"/>
        <v/>
      </c>
      <c r="E245" s="22">
        <f t="shared" si="8"/>
        <v>240</v>
      </c>
      <c r="F245" s="53"/>
      <c r="G245" s="12"/>
      <c r="H245" s="10"/>
      <c r="I245" s="27"/>
      <c r="J245" s="10"/>
      <c r="K245" s="12"/>
      <c r="L245" s="10"/>
      <c r="M245" s="10"/>
      <c r="N245" s="10"/>
      <c r="O245" s="10"/>
    </row>
    <row r="246" spans="1:15">
      <c r="A246" s="24"/>
      <c r="B246" s="40"/>
      <c r="C246" s="22" t="str">
        <f>IFERROR(VLOOKUP(B246,DBASE2!$B$5:$C$24,2,FALSE)," ")</f>
        <v xml:space="preserve"> </v>
      </c>
      <c r="D246" s="51" t="str">
        <f t="shared" si="7"/>
        <v/>
      </c>
      <c r="E246" s="22">
        <f t="shared" si="8"/>
        <v>241</v>
      </c>
      <c r="F246" s="53"/>
      <c r="G246" s="12"/>
      <c r="H246" s="10"/>
      <c r="I246" s="27"/>
      <c r="J246" s="10"/>
      <c r="K246" s="12"/>
      <c r="L246" s="10"/>
      <c r="M246" s="10"/>
      <c r="N246" s="10"/>
      <c r="O246" s="10"/>
    </row>
    <row r="247" spans="1:15">
      <c r="A247" s="24"/>
      <c r="B247" s="40"/>
      <c r="C247" s="22" t="str">
        <f>IFERROR(VLOOKUP(B247,DBASE2!$B$5:$C$24,2,FALSE)," ")</f>
        <v xml:space="preserve"> </v>
      </c>
      <c r="D247" s="51" t="str">
        <f t="shared" si="7"/>
        <v/>
      </c>
      <c r="E247" s="22">
        <f t="shared" si="8"/>
        <v>242</v>
      </c>
      <c r="F247" s="53"/>
      <c r="G247" s="12"/>
      <c r="H247" s="10"/>
      <c r="I247" s="27"/>
      <c r="J247" s="10"/>
      <c r="K247" s="12"/>
      <c r="L247" s="10"/>
      <c r="M247" s="10"/>
      <c r="N247" s="10"/>
      <c r="O247" s="10"/>
    </row>
    <row r="248" spans="1:15">
      <c r="A248" s="24"/>
      <c r="B248" s="40"/>
      <c r="C248" s="22" t="str">
        <f>IFERROR(VLOOKUP(B248,DBASE2!$B$5:$C$24,2,FALSE)," ")</f>
        <v xml:space="preserve"> </v>
      </c>
      <c r="D248" s="51" t="str">
        <f t="shared" si="7"/>
        <v/>
      </c>
      <c r="E248" s="22">
        <f t="shared" si="8"/>
        <v>243</v>
      </c>
      <c r="F248" s="53"/>
      <c r="G248" s="12"/>
      <c r="H248" s="10"/>
      <c r="I248" s="27"/>
      <c r="J248" s="10"/>
      <c r="K248" s="12"/>
      <c r="L248" s="10"/>
      <c r="M248" s="10"/>
      <c r="N248" s="10"/>
      <c r="O248" s="10"/>
    </row>
    <row r="249" spans="1:15">
      <c r="A249" s="24"/>
      <c r="B249" s="40"/>
      <c r="C249" s="22" t="str">
        <f>IFERROR(VLOOKUP(B249,DBASE2!$B$5:$C$24,2,FALSE)," ")</f>
        <v xml:space="preserve"> </v>
      </c>
      <c r="D249" s="51" t="str">
        <f t="shared" si="7"/>
        <v/>
      </c>
      <c r="E249" s="22">
        <f t="shared" si="8"/>
        <v>244</v>
      </c>
      <c r="F249" s="53"/>
      <c r="G249" s="12"/>
      <c r="H249" s="10"/>
      <c r="I249" s="27"/>
      <c r="J249" s="10"/>
      <c r="K249" s="12"/>
      <c r="L249" s="10"/>
      <c r="M249" s="10"/>
      <c r="N249" s="10"/>
      <c r="O249" s="10"/>
    </row>
    <row r="250" spans="1:15">
      <c r="A250" s="24"/>
      <c r="B250" s="40"/>
      <c r="C250" s="22" t="str">
        <f>IFERROR(VLOOKUP(B250,DBASE2!$B$5:$C$24,2,FALSE)," ")</f>
        <v xml:space="preserve"> </v>
      </c>
      <c r="D250" s="51" t="str">
        <f t="shared" si="7"/>
        <v/>
      </c>
      <c r="E250" s="22">
        <f t="shared" si="8"/>
        <v>245</v>
      </c>
      <c r="F250" s="53"/>
      <c r="G250" s="12"/>
      <c r="H250" s="10"/>
      <c r="I250" s="27"/>
      <c r="J250" s="10"/>
      <c r="K250" s="12"/>
      <c r="L250" s="10"/>
      <c r="M250" s="10"/>
      <c r="N250" s="10"/>
      <c r="O250" s="10"/>
    </row>
    <row r="251" spans="1:15">
      <c r="A251" s="24"/>
      <c r="B251" s="40"/>
      <c r="C251" s="22" t="str">
        <f>IFERROR(VLOOKUP(B251,DBASE2!$B$5:$C$24,2,FALSE)," ")</f>
        <v xml:space="preserve"> </v>
      </c>
      <c r="D251" s="51" t="str">
        <f t="shared" si="7"/>
        <v/>
      </c>
      <c r="E251" s="22">
        <f t="shared" si="8"/>
        <v>246</v>
      </c>
      <c r="F251" s="53"/>
      <c r="G251" s="12"/>
      <c r="H251" s="10"/>
      <c r="I251" s="27"/>
      <c r="J251" s="10"/>
      <c r="K251" s="12"/>
      <c r="L251" s="10"/>
      <c r="M251" s="10"/>
      <c r="N251" s="10"/>
      <c r="O251" s="10"/>
    </row>
    <row r="252" spans="1:15">
      <c r="A252" s="24"/>
      <c r="B252" s="40"/>
      <c r="C252" s="22" t="str">
        <f>IFERROR(VLOOKUP(B252,DBASE2!$B$5:$C$24,2,FALSE)," ")</f>
        <v xml:space="preserve"> </v>
      </c>
      <c r="D252" s="51" t="str">
        <f t="shared" si="7"/>
        <v/>
      </c>
      <c r="E252" s="22">
        <f t="shared" si="8"/>
        <v>247</v>
      </c>
      <c r="F252" s="53"/>
      <c r="G252" s="12"/>
      <c r="H252" s="10"/>
      <c r="I252" s="27"/>
      <c r="J252" s="10"/>
      <c r="K252" s="12"/>
      <c r="L252" s="10"/>
      <c r="M252" s="10"/>
      <c r="N252" s="10"/>
      <c r="O252" s="10"/>
    </row>
    <row r="253" spans="1:15">
      <c r="A253" s="24"/>
      <c r="B253" s="40"/>
      <c r="C253" s="22" t="str">
        <f>IFERROR(VLOOKUP(B253,DBASE2!$B$5:$C$24,2,FALSE)," ")</f>
        <v xml:space="preserve"> </v>
      </c>
      <c r="D253" s="51" t="str">
        <f t="shared" si="7"/>
        <v/>
      </c>
      <c r="E253" s="22">
        <f t="shared" si="8"/>
        <v>248</v>
      </c>
      <c r="F253" s="53"/>
      <c r="G253" s="12"/>
      <c r="H253" s="10"/>
      <c r="I253" s="27"/>
      <c r="J253" s="10"/>
      <c r="K253" s="12"/>
      <c r="L253" s="10"/>
      <c r="M253" s="10"/>
      <c r="N253" s="10"/>
      <c r="O253" s="10"/>
    </row>
    <row r="254" spans="1:15">
      <c r="A254" s="24"/>
      <c r="B254" s="40"/>
      <c r="C254" s="22" t="str">
        <f>IFERROR(VLOOKUP(B254,DBASE2!$B$5:$C$24,2,FALSE)," ")</f>
        <v xml:space="preserve"> </v>
      </c>
      <c r="D254" s="51" t="str">
        <f t="shared" si="7"/>
        <v/>
      </c>
      <c r="E254" s="22">
        <f t="shared" si="8"/>
        <v>249</v>
      </c>
      <c r="F254" s="53"/>
      <c r="G254" s="12"/>
      <c r="H254" s="10"/>
      <c r="I254" s="27"/>
      <c r="J254" s="10"/>
      <c r="K254" s="12"/>
      <c r="L254" s="10"/>
      <c r="M254" s="10"/>
      <c r="N254" s="10"/>
      <c r="O254" s="10"/>
    </row>
    <row r="255" spans="1:15">
      <c r="A255" s="24"/>
      <c r="B255" s="40"/>
      <c r="C255" s="22" t="str">
        <f>IFERROR(VLOOKUP(B255,DBASE2!$B$5:$C$24,2,FALSE)," ")</f>
        <v xml:space="preserve"> </v>
      </c>
      <c r="D255" s="51" t="str">
        <f t="shared" si="7"/>
        <v/>
      </c>
      <c r="E255" s="22">
        <f t="shared" si="8"/>
        <v>250</v>
      </c>
      <c r="F255" s="53"/>
      <c r="G255" s="12"/>
      <c r="H255" s="10"/>
      <c r="I255" s="27"/>
      <c r="J255" s="10"/>
      <c r="K255" s="12"/>
      <c r="L255" s="10"/>
      <c r="M255" s="10"/>
      <c r="N255" s="10"/>
      <c r="O255" s="10"/>
    </row>
    <row r="256" spans="1:15">
      <c r="A256" s="24"/>
      <c r="B256" s="40"/>
      <c r="C256" s="22" t="str">
        <f>IFERROR(VLOOKUP(B256,DBASE2!$B$5:$C$24,2,FALSE)," ")</f>
        <v xml:space="preserve"> </v>
      </c>
      <c r="D256" s="51" t="str">
        <f t="shared" si="7"/>
        <v/>
      </c>
      <c r="E256" s="22">
        <f t="shared" si="8"/>
        <v>251</v>
      </c>
      <c r="F256" s="53"/>
      <c r="G256" s="12"/>
      <c r="H256" s="10"/>
      <c r="I256" s="27"/>
      <c r="J256" s="10"/>
      <c r="K256" s="12"/>
      <c r="L256" s="10"/>
      <c r="M256" s="10"/>
      <c r="N256" s="10"/>
      <c r="O256" s="10"/>
    </row>
    <row r="257" spans="1:15">
      <c r="A257" s="24"/>
      <c r="B257" s="40"/>
      <c r="C257" s="22" t="str">
        <f>IFERROR(VLOOKUP(B257,DBASE2!$B$5:$C$24,2,FALSE)," ")</f>
        <v xml:space="preserve"> </v>
      </c>
      <c r="D257" s="51" t="str">
        <f t="shared" si="7"/>
        <v/>
      </c>
      <c r="E257" s="22">
        <f t="shared" si="8"/>
        <v>252</v>
      </c>
      <c r="F257" s="53"/>
      <c r="G257" s="12"/>
      <c r="H257" s="10"/>
      <c r="I257" s="27"/>
      <c r="J257" s="10"/>
      <c r="K257" s="12"/>
      <c r="L257" s="10"/>
      <c r="M257" s="10"/>
      <c r="N257" s="10"/>
      <c r="O257" s="10"/>
    </row>
    <row r="258" spans="1:15">
      <c r="A258" s="24"/>
      <c r="B258" s="40"/>
      <c r="C258" s="22" t="str">
        <f>IFERROR(VLOOKUP(B258,DBASE2!$B$5:$C$24,2,FALSE)," ")</f>
        <v xml:space="preserve"> </v>
      </c>
      <c r="D258" s="51" t="str">
        <f t="shared" si="7"/>
        <v/>
      </c>
      <c r="E258" s="22">
        <f t="shared" si="8"/>
        <v>253</v>
      </c>
      <c r="F258" s="53"/>
      <c r="G258" s="12"/>
      <c r="H258" s="10"/>
      <c r="I258" s="27"/>
      <c r="J258" s="10"/>
      <c r="K258" s="12"/>
      <c r="L258" s="10"/>
      <c r="M258" s="10"/>
      <c r="N258" s="10"/>
      <c r="O258" s="10"/>
    </row>
    <row r="259" spans="1:15">
      <c r="A259" s="24"/>
      <c r="B259" s="40"/>
      <c r="C259" s="22" t="str">
        <f>IFERROR(VLOOKUP(B259,DBASE2!$B$5:$C$24,2,FALSE)," ")</f>
        <v xml:space="preserve"> </v>
      </c>
      <c r="D259" s="51" t="str">
        <f t="shared" si="7"/>
        <v/>
      </c>
      <c r="E259" s="22">
        <f t="shared" si="8"/>
        <v>254</v>
      </c>
      <c r="F259" s="53"/>
      <c r="G259" s="12"/>
      <c r="H259" s="10"/>
      <c r="I259" s="27"/>
      <c r="J259" s="10"/>
      <c r="K259" s="12"/>
      <c r="L259" s="10"/>
      <c r="M259" s="10"/>
      <c r="N259" s="10"/>
      <c r="O259" s="10"/>
    </row>
    <row r="260" spans="1:15">
      <c r="A260" s="24"/>
      <c r="B260" s="40"/>
      <c r="C260" s="22" t="str">
        <f>IFERROR(VLOOKUP(B260,DBASE2!$B$5:$C$24,2,FALSE)," ")</f>
        <v xml:space="preserve"> </v>
      </c>
      <c r="D260" s="51" t="str">
        <f t="shared" si="7"/>
        <v/>
      </c>
      <c r="E260" s="22">
        <f t="shared" si="8"/>
        <v>255</v>
      </c>
      <c r="F260" s="53"/>
      <c r="G260" s="12"/>
      <c r="H260" s="10"/>
      <c r="I260" s="27"/>
      <c r="J260" s="10"/>
      <c r="K260" s="12"/>
      <c r="L260" s="10"/>
      <c r="M260" s="10"/>
      <c r="N260" s="10"/>
      <c r="O260" s="10"/>
    </row>
    <row r="261" spans="1:15">
      <c r="A261" s="24"/>
      <c r="B261" s="40"/>
      <c r="C261" s="22" t="str">
        <f>IFERROR(VLOOKUP(B261,DBASE2!$B$5:$C$24,2,FALSE)," ")</f>
        <v xml:space="preserve"> </v>
      </c>
      <c r="D261" s="51" t="str">
        <f t="shared" si="7"/>
        <v/>
      </c>
      <c r="E261" s="22">
        <f t="shared" si="8"/>
        <v>256</v>
      </c>
      <c r="F261" s="53"/>
      <c r="G261" s="12"/>
      <c r="H261" s="10"/>
      <c r="I261" s="27"/>
      <c r="J261" s="10"/>
      <c r="K261" s="12"/>
      <c r="L261" s="10"/>
      <c r="M261" s="10"/>
      <c r="N261" s="10"/>
      <c r="O261" s="10"/>
    </row>
    <row r="262" spans="1:15">
      <c r="A262" s="24"/>
      <c r="B262" s="40"/>
      <c r="C262" s="22" t="str">
        <f>IFERROR(VLOOKUP(B262,DBASE2!$B$5:$C$24,2,FALSE)," ")</f>
        <v xml:space="preserve"> </v>
      </c>
      <c r="D262" s="51" t="str">
        <f t="shared" si="7"/>
        <v/>
      </c>
      <c r="E262" s="22">
        <f t="shared" si="8"/>
        <v>257</v>
      </c>
      <c r="F262" s="53"/>
      <c r="G262" s="12"/>
      <c r="H262" s="10"/>
      <c r="I262" s="27"/>
      <c r="J262" s="10"/>
      <c r="K262" s="12"/>
      <c r="L262" s="10"/>
      <c r="M262" s="10"/>
      <c r="N262" s="10"/>
      <c r="O262" s="10"/>
    </row>
    <row r="263" spans="1:15">
      <c r="A263" s="24"/>
      <c r="B263" s="40"/>
      <c r="C263" s="22" t="str">
        <f>IFERROR(VLOOKUP(B263,DBASE2!$B$5:$C$24,2,FALSE)," ")</f>
        <v xml:space="preserve"> </v>
      </c>
      <c r="D263" s="51" t="str">
        <f t="shared" ref="D263:D326" si="9">RIGHT(I263,4)</f>
        <v/>
      </c>
      <c r="E263" s="22">
        <f t="shared" si="8"/>
        <v>258</v>
      </c>
      <c r="F263" s="53"/>
      <c r="G263" s="12"/>
      <c r="H263" s="10"/>
      <c r="I263" s="27"/>
      <c r="J263" s="10"/>
      <c r="K263" s="12"/>
      <c r="L263" s="10"/>
      <c r="M263" s="10"/>
      <c r="N263" s="10"/>
      <c r="O263" s="10"/>
    </row>
    <row r="264" spans="1:15">
      <c r="A264" s="24"/>
      <c r="B264" s="40"/>
      <c r="C264" s="22" t="str">
        <f>IFERROR(VLOOKUP(B264,DBASE2!$B$5:$C$24,2,FALSE)," ")</f>
        <v xml:space="preserve"> </v>
      </c>
      <c r="D264" s="51" t="str">
        <f t="shared" si="9"/>
        <v/>
      </c>
      <c r="E264" s="22">
        <f t="shared" si="8"/>
        <v>259</v>
      </c>
      <c r="F264" s="53"/>
      <c r="G264" s="12"/>
      <c r="H264" s="10"/>
      <c r="I264" s="27"/>
      <c r="J264" s="10"/>
      <c r="K264" s="12"/>
      <c r="L264" s="10"/>
      <c r="M264" s="10"/>
      <c r="N264" s="10"/>
      <c r="O264" s="10"/>
    </row>
    <row r="265" spans="1:15">
      <c r="A265" s="24"/>
      <c r="B265" s="40"/>
      <c r="C265" s="22" t="str">
        <f>IFERROR(VLOOKUP(B265,DBASE2!$B$5:$C$24,2,FALSE)," ")</f>
        <v xml:space="preserve"> </v>
      </c>
      <c r="D265" s="51" t="str">
        <f t="shared" si="9"/>
        <v/>
      </c>
      <c r="E265" s="22">
        <f t="shared" si="8"/>
        <v>260</v>
      </c>
      <c r="F265" s="53"/>
      <c r="G265" s="12"/>
      <c r="H265" s="10"/>
      <c r="I265" s="27"/>
      <c r="J265" s="10"/>
      <c r="K265" s="12"/>
      <c r="L265" s="10"/>
      <c r="M265" s="10"/>
      <c r="N265" s="10"/>
      <c r="O265" s="10"/>
    </row>
    <row r="266" spans="1:15">
      <c r="A266" s="24"/>
      <c r="B266" s="40"/>
      <c r="C266" s="22" t="str">
        <f>IFERROR(VLOOKUP(B266,DBASE2!$B$5:$C$24,2,FALSE)," ")</f>
        <v xml:space="preserve"> </v>
      </c>
      <c r="D266" s="51" t="str">
        <f t="shared" si="9"/>
        <v/>
      </c>
      <c r="E266" s="22">
        <f t="shared" si="8"/>
        <v>261</v>
      </c>
      <c r="F266" s="53"/>
      <c r="G266" s="12"/>
      <c r="H266" s="10"/>
      <c r="I266" s="27"/>
      <c r="J266" s="10"/>
      <c r="K266" s="12"/>
      <c r="L266" s="10"/>
      <c r="M266" s="10"/>
      <c r="N266" s="10"/>
      <c r="O266" s="10"/>
    </row>
    <row r="267" spans="1:15">
      <c r="A267" s="24"/>
      <c r="B267" s="40"/>
      <c r="C267" s="22" t="str">
        <f>IFERROR(VLOOKUP(B267,DBASE2!$B$5:$C$24,2,FALSE)," ")</f>
        <v xml:space="preserve"> </v>
      </c>
      <c r="D267" s="51" t="str">
        <f t="shared" si="9"/>
        <v/>
      </c>
      <c r="E267" s="22">
        <f t="shared" ref="E267:E330" si="10">1+E266</f>
        <v>262</v>
      </c>
      <c r="F267" s="53"/>
      <c r="G267" s="12"/>
      <c r="H267" s="10"/>
      <c r="I267" s="27"/>
      <c r="J267" s="10"/>
      <c r="K267" s="12"/>
      <c r="L267" s="10"/>
      <c r="M267" s="10"/>
      <c r="N267" s="10"/>
      <c r="O267" s="10"/>
    </row>
    <row r="268" spans="1:15">
      <c r="A268" s="24"/>
      <c r="B268" s="40"/>
      <c r="C268" s="22" t="str">
        <f>IFERROR(VLOOKUP(B268,DBASE2!$B$5:$C$24,2,FALSE)," ")</f>
        <v xml:space="preserve"> </v>
      </c>
      <c r="D268" s="51" t="str">
        <f t="shared" si="9"/>
        <v/>
      </c>
      <c r="E268" s="22">
        <f t="shared" si="10"/>
        <v>263</v>
      </c>
      <c r="F268" s="53"/>
      <c r="G268" s="12"/>
      <c r="H268" s="10"/>
      <c r="I268" s="27"/>
      <c r="J268" s="10"/>
      <c r="K268" s="12"/>
      <c r="L268" s="10"/>
      <c r="M268" s="10"/>
      <c r="N268" s="10"/>
      <c r="O268" s="10"/>
    </row>
    <row r="269" spans="1:15">
      <c r="A269" s="24"/>
      <c r="B269" s="40"/>
      <c r="C269" s="22" t="str">
        <f>IFERROR(VLOOKUP(B269,DBASE2!$B$5:$C$24,2,FALSE)," ")</f>
        <v xml:space="preserve"> </v>
      </c>
      <c r="D269" s="51" t="str">
        <f t="shared" si="9"/>
        <v/>
      </c>
      <c r="E269" s="22">
        <f t="shared" si="10"/>
        <v>264</v>
      </c>
      <c r="F269" s="53"/>
      <c r="G269" s="12"/>
      <c r="H269" s="10"/>
      <c r="I269" s="27"/>
      <c r="J269" s="10"/>
      <c r="K269" s="12"/>
      <c r="L269" s="10"/>
      <c r="M269" s="10"/>
      <c r="N269" s="10"/>
      <c r="O269" s="10"/>
    </row>
    <row r="270" spans="1:15">
      <c r="A270" s="24"/>
      <c r="B270" s="40"/>
      <c r="C270" s="22" t="str">
        <f>IFERROR(VLOOKUP(B270,DBASE2!$B$5:$C$24,2,FALSE)," ")</f>
        <v xml:space="preserve"> </v>
      </c>
      <c r="D270" s="51" t="str">
        <f t="shared" si="9"/>
        <v/>
      </c>
      <c r="E270" s="22">
        <f t="shared" si="10"/>
        <v>265</v>
      </c>
      <c r="F270" s="53"/>
      <c r="G270" s="12"/>
      <c r="H270" s="10"/>
      <c r="I270" s="27"/>
      <c r="J270" s="10"/>
      <c r="K270" s="12"/>
      <c r="L270" s="10"/>
      <c r="M270" s="10"/>
      <c r="N270" s="10"/>
      <c r="O270" s="10"/>
    </row>
    <row r="271" spans="1:15">
      <c r="A271" s="24"/>
      <c r="B271" s="40"/>
      <c r="C271" s="22" t="str">
        <f>IFERROR(VLOOKUP(B271,DBASE2!$B$5:$C$24,2,FALSE)," ")</f>
        <v xml:space="preserve"> </v>
      </c>
      <c r="D271" s="51" t="str">
        <f t="shared" si="9"/>
        <v/>
      </c>
      <c r="E271" s="22">
        <f t="shared" si="10"/>
        <v>266</v>
      </c>
      <c r="F271" s="53"/>
      <c r="G271" s="12"/>
      <c r="H271" s="10"/>
      <c r="I271" s="27"/>
      <c r="J271" s="10"/>
      <c r="K271" s="12"/>
      <c r="L271" s="10"/>
      <c r="M271" s="10"/>
      <c r="N271" s="10"/>
      <c r="O271" s="10"/>
    </row>
    <row r="272" spans="1:15">
      <c r="A272" s="24"/>
      <c r="B272" s="40"/>
      <c r="C272" s="22" t="str">
        <f>IFERROR(VLOOKUP(B272,DBASE2!$B$5:$C$24,2,FALSE)," ")</f>
        <v xml:space="preserve"> </v>
      </c>
      <c r="D272" s="51" t="str">
        <f t="shared" si="9"/>
        <v/>
      </c>
      <c r="E272" s="22">
        <f t="shared" si="10"/>
        <v>267</v>
      </c>
      <c r="F272" s="53"/>
      <c r="G272" s="12"/>
      <c r="H272" s="10"/>
      <c r="I272" s="27"/>
      <c r="J272" s="10"/>
      <c r="K272" s="12"/>
      <c r="L272" s="10"/>
      <c r="M272" s="10"/>
      <c r="N272" s="10"/>
      <c r="O272" s="10"/>
    </row>
    <row r="273" spans="1:15">
      <c r="A273" s="24"/>
      <c r="B273" s="40"/>
      <c r="C273" s="22" t="str">
        <f>IFERROR(VLOOKUP(B273,DBASE2!$B$5:$C$24,2,FALSE)," ")</f>
        <v xml:space="preserve"> </v>
      </c>
      <c r="D273" s="51" t="str">
        <f t="shared" si="9"/>
        <v/>
      </c>
      <c r="E273" s="22">
        <f t="shared" si="10"/>
        <v>268</v>
      </c>
      <c r="F273" s="53"/>
      <c r="G273" s="12"/>
      <c r="H273" s="10"/>
      <c r="I273" s="27"/>
      <c r="J273" s="10"/>
      <c r="K273" s="12"/>
      <c r="L273" s="10"/>
      <c r="M273" s="10"/>
      <c r="N273" s="10"/>
      <c r="O273" s="10"/>
    </row>
    <row r="274" spans="1:15">
      <c r="A274" s="24"/>
      <c r="B274" s="40"/>
      <c r="C274" s="22" t="str">
        <f>IFERROR(VLOOKUP(B274,DBASE2!$B$5:$C$24,2,FALSE)," ")</f>
        <v xml:space="preserve"> </v>
      </c>
      <c r="D274" s="51" t="str">
        <f t="shared" si="9"/>
        <v/>
      </c>
      <c r="E274" s="22">
        <f t="shared" si="10"/>
        <v>269</v>
      </c>
      <c r="F274" s="53"/>
      <c r="G274" s="12"/>
      <c r="H274" s="10"/>
      <c r="I274" s="27"/>
      <c r="J274" s="10"/>
      <c r="K274" s="12"/>
      <c r="L274" s="10"/>
      <c r="M274" s="10"/>
      <c r="N274" s="10"/>
      <c r="O274" s="10"/>
    </row>
    <row r="275" spans="1:15">
      <c r="A275" s="24"/>
      <c r="B275" s="40"/>
      <c r="C275" s="22" t="str">
        <f>IFERROR(VLOOKUP(B275,DBASE2!$B$5:$C$24,2,FALSE)," ")</f>
        <v xml:space="preserve"> </v>
      </c>
      <c r="D275" s="51" t="str">
        <f t="shared" si="9"/>
        <v/>
      </c>
      <c r="E275" s="22">
        <f t="shared" si="10"/>
        <v>270</v>
      </c>
      <c r="F275" s="53"/>
      <c r="G275" s="12"/>
      <c r="H275" s="10"/>
      <c r="I275" s="27"/>
      <c r="J275" s="10"/>
      <c r="K275" s="12"/>
      <c r="L275" s="10"/>
      <c r="M275" s="10"/>
      <c r="N275" s="10"/>
      <c r="O275" s="10"/>
    </row>
    <row r="276" spans="1:15">
      <c r="A276" s="24"/>
      <c r="B276" s="40"/>
      <c r="C276" s="22" t="str">
        <f>IFERROR(VLOOKUP(B276,DBASE2!$B$5:$C$24,2,FALSE)," ")</f>
        <v xml:space="preserve"> </v>
      </c>
      <c r="D276" s="51" t="str">
        <f t="shared" si="9"/>
        <v/>
      </c>
      <c r="E276" s="22">
        <f t="shared" si="10"/>
        <v>271</v>
      </c>
      <c r="F276" s="53"/>
      <c r="G276" s="12"/>
      <c r="H276" s="10"/>
      <c r="I276" s="27"/>
      <c r="J276" s="10"/>
      <c r="K276" s="12"/>
      <c r="L276" s="10"/>
      <c r="M276" s="10"/>
      <c r="N276" s="10"/>
      <c r="O276" s="10"/>
    </row>
    <row r="277" spans="1:15">
      <c r="A277" s="24"/>
      <c r="B277" s="40"/>
      <c r="C277" s="22" t="str">
        <f>IFERROR(VLOOKUP(B277,DBASE2!$B$5:$C$24,2,FALSE)," ")</f>
        <v xml:space="preserve"> </v>
      </c>
      <c r="D277" s="51" t="str">
        <f t="shared" si="9"/>
        <v/>
      </c>
      <c r="E277" s="22">
        <f t="shared" si="10"/>
        <v>272</v>
      </c>
      <c r="F277" s="53"/>
      <c r="G277" s="12"/>
      <c r="H277" s="10"/>
      <c r="I277" s="27"/>
      <c r="J277" s="10"/>
      <c r="K277" s="12"/>
      <c r="L277" s="10"/>
      <c r="M277" s="10"/>
      <c r="N277" s="10"/>
      <c r="O277" s="10"/>
    </row>
    <row r="278" spans="1:15">
      <c r="A278" s="24"/>
      <c r="B278" s="40"/>
      <c r="C278" s="22" t="str">
        <f>IFERROR(VLOOKUP(B278,DBASE2!$B$5:$C$24,2,FALSE)," ")</f>
        <v xml:space="preserve"> </v>
      </c>
      <c r="D278" s="51" t="str">
        <f t="shared" si="9"/>
        <v/>
      </c>
      <c r="E278" s="22">
        <f t="shared" si="10"/>
        <v>273</v>
      </c>
      <c r="F278" s="53"/>
      <c r="G278" s="12"/>
      <c r="H278" s="10"/>
      <c r="I278" s="27"/>
      <c r="J278" s="10"/>
      <c r="K278" s="12"/>
      <c r="L278" s="10"/>
      <c r="M278" s="10"/>
      <c r="N278" s="10"/>
      <c r="O278" s="10"/>
    </row>
    <row r="279" spans="1:15">
      <c r="A279" s="24"/>
      <c r="B279" s="40"/>
      <c r="C279" s="22" t="str">
        <f>IFERROR(VLOOKUP(B279,DBASE2!$B$5:$C$24,2,FALSE)," ")</f>
        <v xml:space="preserve"> </v>
      </c>
      <c r="D279" s="51" t="str">
        <f t="shared" si="9"/>
        <v/>
      </c>
      <c r="E279" s="22">
        <f t="shared" si="10"/>
        <v>274</v>
      </c>
      <c r="F279" s="53"/>
      <c r="G279" s="12"/>
      <c r="H279" s="10"/>
      <c r="I279" s="27"/>
      <c r="J279" s="10"/>
      <c r="K279" s="12"/>
      <c r="L279" s="10"/>
      <c r="M279" s="10"/>
      <c r="N279" s="10"/>
      <c r="O279" s="10"/>
    </row>
    <row r="280" spans="1:15">
      <c r="A280" s="24"/>
      <c r="B280" s="40"/>
      <c r="C280" s="22" t="str">
        <f>IFERROR(VLOOKUP(B280,DBASE2!$B$5:$C$24,2,FALSE)," ")</f>
        <v xml:space="preserve"> </v>
      </c>
      <c r="D280" s="51" t="str">
        <f t="shared" si="9"/>
        <v/>
      </c>
      <c r="E280" s="22">
        <f t="shared" si="10"/>
        <v>275</v>
      </c>
      <c r="F280" s="53"/>
      <c r="G280" s="12"/>
      <c r="H280" s="10"/>
      <c r="I280" s="27"/>
      <c r="J280" s="10"/>
      <c r="K280" s="12"/>
      <c r="L280" s="10"/>
      <c r="M280" s="10"/>
      <c r="N280" s="10"/>
      <c r="O280" s="10"/>
    </row>
    <row r="281" spans="1:15">
      <c r="A281" s="24"/>
      <c r="B281" s="40"/>
      <c r="C281" s="22" t="str">
        <f>IFERROR(VLOOKUP(B281,DBASE2!$B$5:$C$24,2,FALSE)," ")</f>
        <v xml:space="preserve"> </v>
      </c>
      <c r="D281" s="51" t="str">
        <f t="shared" si="9"/>
        <v/>
      </c>
      <c r="E281" s="22">
        <f t="shared" si="10"/>
        <v>276</v>
      </c>
      <c r="F281" s="53"/>
      <c r="G281" s="12"/>
      <c r="H281" s="10"/>
      <c r="I281" s="27"/>
      <c r="J281" s="10"/>
      <c r="K281" s="12"/>
      <c r="L281" s="10"/>
      <c r="M281" s="10"/>
      <c r="N281" s="10"/>
      <c r="O281" s="10"/>
    </row>
    <row r="282" spans="1:15">
      <c r="A282" s="24"/>
      <c r="B282" s="40"/>
      <c r="C282" s="22" t="str">
        <f>IFERROR(VLOOKUP(B282,DBASE2!$B$5:$C$24,2,FALSE)," ")</f>
        <v xml:space="preserve"> </v>
      </c>
      <c r="D282" s="51" t="str">
        <f t="shared" si="9"/>
        <v/>
      </c>
      <c r="E282" s="22">
        <f t="shared" si="10"/>
        <v>277</v>
      </c>
      <c r="F282" s="53"/>
      <c r="G282" s="12"/>
      <c r="H282" s="10"/>
      <c r="I282" s="27"/>
      <c r="J282" s="10"/>
      <c r="K282" s="12"/>
      <c r="L282" s="10"/>
      <c r="M282" s="10"/>
      <c r="N282" s="10"/>
      <c r="O282" s="10"/>
    </row>
    <row r="283" spans="1:15">
      <c r="A283" s="24"/>
      <c r="B283" s="40"/>
      <c r="C283" s="22" t="str">
        <f>IFERROR(VLOOKUP(B283,DBASE2!$B$5:$C$24,2,FALSE)," ")</f>
        <v xml:space="preserve"> </v>
      </c>
      <c r="D283" s="51" t="str">
        <f t="shared" si="9"/>
        <v/>
      </c>
      <c r="E283" s="22">
        <f t="shared" si="10"/>
        <v>278</v>
      </c>
      <c r="F283" s="53"/>
      <c r="G283" s="12"/>
      <c r="H283" s="10"/>
      <c r="I283" s="27"/>
      <c r="J283" s="10"/>
      <c r="K283" s="12"/>
      <c r="L283" s="10"/>
      <c r="M283" s="10"/>
      <c r="N283" s="10"/>
      <c r="O283" s="10"/>
    </row>
    <row r="284" spans="1:15">
      <c r="A284" s="24"/>
      <c r="B284" s="40"/>
      <c r="C284" s="22" t="str">
        <f>IFERROR(VLOOKUP(B284,DBASE2!$B$5:$C$24,2,FALSE)," ")</f>
        <v xml:space="preserve"> </v>
      </c>
      <c r="D284" s="51" t="str">
        <f t="shared" si="9"/>
        <v/>
      </c>
      <c r="E284" s="22">
        <f t="shared" si="10"/>
        <v>279</v>
      </c>
      <c r="F284" s="53"/>
      <c r="G284" s="12"/>
      <c r="H284" s="10"/>
      <c r="I284" s="27"/>
      <c r="J284" s="10"/>
      <c r="K284" s="12"/>
      <c r="L284" s="10"/>
      <c r="M284" s="10"/>
      <c r="N284" s="10"/>
      <c r="O284" s="10"/>
    </row>
    <row r="285" spans="1:15">
      <c r="A285" s="24"/>
      <c r="B285" s="40"/>
      <c r="C285" s="22" t="str">
        <f>IFERROR(VLOOKUP(B285,DBASE2!$B$5:$C$24,2,FALSE)," ")</f>
        <v xml:space="preserve"> </v>
      </c>
      <c r="D285" s="51" t="str">
        <f t="shared" si="9"/>
        <v/>
      </c>
      <c r="E285" s="22">
        <f t="shared" si="10"/>
        <v>280</v>
      </c>
      <c r="F285" s="53"/>
      <c r="G285" s="12"/>
      <c r="H285" s="10"/>
      <c r="I285" s="27"/>
      <c r="J285" s="10"/>
      <c r="K285" s="12"/>
      <c r="L285" s="10"/>
      <c r="M285" s="10"/>
      <c r="N285" s="10"/>
      <c r="O285" s="10"/>
    </row>
    <row r="286" spans="1:15">
      <c r="A286" s="24"/>
      <c r="B286" s="40"/>
      <c r="C286" s="22" t="str">
        <f>IFERROR(VLOOKUP(B286,DBASE2!$B$5:$C$24,2,FALSE)," ")</f>
        <v xml:space="preserve"> </v>
      </c>
      <c r="D286" s="51" t="str">
        <f t="shared" si="9"/>
        <v/>
      </c>
      <c r="E286" s="22">
        <f t="shared" si="10"/>
        <v>281</v>
      </c>
      <c r="F286" s="53"/>
      <c r="G286" s="12"/>
      <c r="H286" s="10"/>
      <c r="I286" s="27"/>
      <c r="J286" s="10"/>
      <c r="K286" s="12"/>
      <c r="L286" s="10"/>
      <c r="M286" s="10"/>
      <c r="N286" s="10"/>
      <c r="O286" s="10"/>
    </row>
    <row r="287" spans="1:15">
      <c r="A287" s="24"/>
      <c r="B287" s="40"/>
      <c r="C287" s="22" t="str">
        <f>IFERROR(VLOOKUP(B287,DBASE2!$B$5:$C$24,2,FALSE)," ")</f>
        <v xml:space="preserve"> </v>
      </c>
      <c r="D287" s="51" t="str">
        <f t="shared" si="9"/>
        <v/>
      </c>
      <c r="E287" s="22">
        <f t="shared" si="10"/>
        <v>282</v>
      </c>
      <c r="F287" s="53"/>
      <c r="G287" s="12"/>
      <c r="H287" s="10"/>
      <c r="I287" s="27"/>
      <c r="J287" s="10"/>
      <c r="K287" s="12"/>
      <c r="L287" s="10"/>
      <c r="M287" s="10"/>
      <c r="N287" s="10"/>
      <c r="O287" s="10"/>
    </row>
    <row r="288" spans="1:15">
      <c r="A288" s="24"/>
      <c r="B288" s="40"/>
      <c r="C288" s="22" t="str">
        <f>IFERROR(VLOOKUP(B288,DBASE2!$B$5:$C$24,2,FALSE)," ")</f>
        <v xml:space="preserve"> </v>
      </c>
      <c r="D288" s="51" t="str">
        <f t="shared" si="9"/>
        <v/>
      </c>
      <c r="E288" s="22">
        <f t="shared" si="10"/>
        <v>283</v>
      </c>
      <c r="F288" s="53"/>
      <c r="G288" s="12"/>
      <c r="H288" s="10"/>
      <c r="I288" s="27"/>
      <c r="J288" s="10"/>
      <c r="K288" s="12"/>
      <c r="L288" s="10"/>
      <c r="M288" s="10"/>
      <c r="N288" s="10"/>
      <c r="O288" s="10"/>
    </row>
    <row r="289" spans="1:15">
      <c r="A289" s="24"/>
      <c r="B289" s="40"/>
      <c r="C289" s="22" t="str">
        <f>IFERROR(VLOOKUP(B289,DBASE2!$B$5:$C$24,2,FALSE)," ")</f>
        <v xml:space="preserve"> </v>
      </c>
      <c r="D289" s="51" t="str">
        <f t="shared" si="9"/>
        <v/>
      </c>
      <c r="E289" s="22">
        <f t="shared" si="10"/>
        <v>284</v>
      </c>
      <c r="F289" s="53"/>
      <c r="G289" s="12"/>
      <c r="H289" s="10"/>
      <c r="I289" s="27"/>
      <c r="J289" s="10"/>
      <c r="K289" s="12"/>
      <c r="L289" s="10"/>
      <c r="M289" s="10"/>
      <c r="N289" s="10"/>
      <c r="O289" s="10"/>
    </row>
    <row r="290" spans="1:15">
      <c r="A290" s="24"/>
      <c r="B290" s="40"/>
      <c r="C290" s="22" t="str">
        <f>IFERROR(VLOOKUP(B290,DBASE2!$B$5:$C$24,2,FALSE)," ")</f>
        <v xml:space="preserve"> </v>
      </c>
      <c r="D290" s="51" t="str">
        <f t="shared" si="9"/>
        <v/>
      </c>
      <c r="E290" s="22">
        <f t="shared" si="10"/>
        <v>285</v>
      </c>
      <c r="F290" s="53"/>
      <c r="G290" s="12"/>
      <c r="H290" s="10"/>
      <c r="I290" s="27"/>
      <c r="J290" s="10"/>
      <c r="K290" s="12"/>
      <c r="L290" s="10"/>
      <c r="M290" s="10"/>
      <c r="N290" s="10"/>
      <c r="O290" s="10"/>
    </row>
    <row r="291" spans="1:15">
      <c r="A291" s="24"/>
      <c r="B291" s="40"/>
      <c r="C291" s="22" t="str">
        <f>IFERROR(VLOOKUP(B291,DBASE2!$B$5:$C$24,2,FALSE)," ")</f>
        <v xml:space="preserve"> </v>
      </c>
      <c r="D291" s="51" t="str">
        <f t="shared" si="9"/>
        <v/>
      </c>
      <c r="E291" s="22">
        <f t="shared" si="10"/>
        <v>286</v>
      </c>
      <c r="F291" s="53"/>
      <c r="G291" s="12"/>
      <c r="H291" s="10"/>
      <c r="I291" s="27"/>
      <c r="J291" s="10"/>
      <c r="K291" s="12"/>
      <c r="L291" s="10"/>
      <c r="M291" s="10"/>
      <c r="N291" s="10"/>
      <c r="O291" s="10"/>
    </row>
    <row r="292" spans="1:15">
      <c r="A292" s="24"/>
      <c r="B292" s="40"/>
      <c r="C292" s="22" t="str">
        <f>IFERROR(VLOOKUP(B292,DBASE2!$B$5:$C$24,2,FALSE)," ")</f>
        <v xml:space="preserve"> </v>
      </c>
      <c r="D292" s="51" t="str">
        <f t="shared" si="9"/>
        <v/>
      </c>
      <c r="E292" s="22">
        <f t="shared" si="10"/>
        <v>287</v>
      </c>
      <c r="F292" s="53"/>
      <c r="G292" s="12"/>
      <c r="H292" s="10"/>
      <c r="I292" s="27"/>
      <c r="J292" s="10"/>
      <c r="K292" s="12"/>
      <c r="L292" s="10"/>
      <c r="M292" s="10"/>
      <c r="N292" s="10"/>
      <c r="O292" s="10"/>
    </row>
    <row r="293" spans="1:15">
      <c r="A293" s="24"/>
      <c r="B293" s="40"/>
      <c r="C293" s="22" t="str">
        <f>IFERROR(VLOOKUP(B293,DBASE2!$B$5:$C$24,2,FALSE)," ")</f>
        <v xml:space="preserve"> </v>
      </c>
      <c r="D293" s="51" t="str">
        <f t="shared" si="9"/>
        <v/>
      </c>
      <c r="E293" s="22">
        <f t="shared" si="10"/>
        <v>288</v>
      </c>
      <c r="F293" s="53"/>
      <c r="G293" s="12"/>
      <c r="H293" s="10"/>
      <c r="I293" s="27"/>
      <c r="J293" s="10"/>
      <c r="K293" s="12"/>
      <c r="L293" s="10"/>
      <c r="M293" s="10"/>
      <c r="N293" s="10"/>
      <c r="O293" s="10"/>
    </row>
    <row r="294" spans="1:15">
      <c r="A294" s="24"/>
      <c r="B294" s="40"/>
      <c r="C294" s="22" t="str">
        <f>IFERROR(VLOOKUP(B294,DBASE2!$B$5:$C$24,2,FALSE)," ")</f>
        <v xml:space="preserve"> </v>
      </c>
      <c r="D294" s="51" t="str">
        <f t="shared" si="9"/>
        <v/>
      </c>
      <c r="E294" s="22">
        <f t="shared" si="10"/>
        <v>289</v>
      </c>
      <c r="F294" s="53"/>
      <c r="G294" s="12"/>
      <c r="H294" s="10"/>
      <c r="I294" s="27"/>
      <c r="J294" s="10"/>
      <c r="K294" s="12"/>
      <c r="L294" s="10"/>
      <c r="M294" s="10"/>
      <c r="N294" s="10"/>
      <c r="O294" s="10"/>
    </row>
    <row r="295" spans="1:15">
      <c r="A295" s="24"/>
      <c r="B295" s="40"/>
      <c r="C295" s="22" t="str">
        <f>IFERROR(VLOOKUP(B295,DBASE2!$B$5:$C$24,2,FALSE)," ")</f>
        <v xml:space="preserve"> </v>
      </c>
      <c r="D295" s="51" t="str">
        <f t="shared" si="9"/>
        <v/>
      </c>
      <c r="E295" s="22">
        <f t="shared" si="10"/>
        <v>290</v>
      </c>
      <c r="F295" s="53"/>
      <c r="G295" s="12"/>
      <c r="H295" s="10"/>
      <c r="I295" s="27"/>
      <c r="J295" s="10"/>
      <c r="K295" s="12"/>
      <c r="L295" s="10"/>
      <c r="M295" s="10"/>
      <c r="N295" s="10"/>
      <c r="O295" s="10"/>
    </row>
    <row r="296" spans="1:15">
      <c r="A296" s="24"/>
      <c r="B296" s="40"/>
      <c r="C296" s="22" t="str">
        <f>IFERROR(VLOOKUP(B296,DBASE2!$B$5:$C$24,2,FALSE)," ")</f>
        <v xml:space="preserve"> </v>
      </c>
      <c r="D296" s="51" t="str">
        <f t="shared" si="9"/>
        <v/>
      </c>
      <c r="E296" s="22">
        <f t="shared" si="10"/>
        <v>291</v>
      </c>
      <c r="F296" s="53"/>
      <c r="G296" s="12"/>
      <c r="H296" s="10"/>
      <c r="I296" s="27"/>
      <c r="J296" s="10"/>
      <c r="K296" s="12"/>
      <c r="L296" s="10"/>
      <c r="M296" s="10"/>
      <c r="N296" s="10"/>
      <c r="O296" s="10"/>
    </row>
    <row r="297" spans="1:15">
      <c r="A297" s="24"/>
      <c r="B297" s="40"/>
      <c r="C297" s="22" t="str">
        <f>IFERROR(VLOOKUP(B297,DBASE2!$B$5:$C$24,2,FALSE)," ")</f>
        <v xml:space="preserve"> </v>
      </c>
      <c r="D297" s="51" t="str">
        <f t="shared" si="9"/>
        <v/>
      </c>
      <c r="E297" s="22">
        <f t="shared" si="10"/>
        <v>292</v>
      </c>
      <c r="F297" s="53"/>
      <c r="G297" s="12"/>
      <c r="H297" s="10"/>
      <c r="I297" s="27"/>
      <c r="J297" s="10"/>
      <c r="K297" s="12"/>
      <c r="L297" s="10"/>
      <c r="M297" s="10"/>
      <c r="N297" s="10"/>
      <c r="O297" s="10"/>
    </row>
    <row r="298" spans="1:15">
      <c r="A298" s="24"/>
      <c r="B298" s="40"/>
      <c r="C298" s="22" t="str">
        <f>IFERROR(VLOOKUP(B298,DBASE2!$B$5:$C$24,2,FALSE)," ")</f>
        <v xml:space="preserve"> </v>
      </c>
      <c r="D298" s="51" t="str">
        <f t="shared" si="9"/>
        <v/>
      </c>
      <c r="E298" s="22">
        <f t="shared" si="10"/>
        <v>293</v>
      </c>
      <c r="F298" s="53"/>
      <c r="G298" s="12"/>
      <c r="H298" s="10"/>
      <c r="I298" s="27"/>
      <c r="J298" s="10"/>
      <c r="K298" s="12"/>
      <c r="L298" s="10"/>
      <c r="M298" s="10"/>
      <c r="N298" s="10"/>
      <c r="O298" s="10"/>
    </row>
    <row r="299" spans="1:15">
      <c r="A299" s="24"/>
      <c r="B299" s="40"/>
      <c r="C299" s="22" t="str">
        <f>IFERROR(VLOOKUP(B299,DBASE2!$B$5:$C$24,2,FALSE)," ")</f>
        <v xml:space="preserve"> </v>
      </c>
      <c r="D299" s="51" t="str">
        <f t="shared" si="9"/>
        <v/>
      </c>
      <c r="E299" s="22">
        <f t="shared" si="10"/>
        <v>294</v>
      </c>
      <c r="F299" s="53"/>
      <c r="G299" s="12"/>
      <c r="H299" s="10"/>
      <c r="I299" s="27"/>
      <c r="J299" s="10"/>
      <c r="K299" s="12"/>
      <c r="L299" s="10"/>
      <c r="M299" s="10"/>
      <c r="N299" s="10"/>
      <c r="O299" s="10"/>
    </row>
    <row r="300" spans="1:15">
      <c r="A300" s="24"/>
      <c r="B300" s="40"/>
      <c r="C300" s="22" t="str">
        <f>IFERROR(VLOOKUP(B300,DBASE2!$B$5:$C$24,2,FALSE)," ")</f>
        <v xml:space="preserve"> </v>
      </c>
      <c r="D300" s="51" t="str">
        <f t="shared" si="9"/>
        <v/>
      </c>
      <c r="E300" s="22">
        <f t="shared" si="10"/>
        <v>295</v>
      </c>
      <c r="F300" s="53"/>
      <c r="G300" s="12"/>
      <c r="H300" s="10"/>
      <c r="I300" s="27"/>
      <c r="J300" s="10"/>
      <c r="K300" s="12"/>
      <c r="L300" s="10"/>
      <c r="M300" s="10"/>
      <c r="N300" s="10"/>
      <c r="O300" s="10"/>
    </row>
    <row r="301" spans="1:15">
      <c r="A301" s="24"/>
      <c r="B301" s="40"/>
      <c r="C301" s="22" t="str">
        <f>IFERROR(VLOOKUP(B301,DBASE2!$B$5:$C$24,2,FALSE)," ")</f>
        <v xml:space="preserve"> </v>
      </c>
      <c r="D301" s="51" t="str">
        <f t="shared" si="9"/>
        <v/>
      </c>
      <c r="E301" s="22">
        <f t="shared" si="10"/>
        <v>296</v>
      </c>
      <c r="F301" s="53"/>
      <c r="G301" s="12"/>
      <c r="H301" s="10"/>
      <c r="I301" s="27"/>
      <c r="J301" s="10"/>
      <c r="K301" s="12"/>
      <c r="L301" s="10"/>
      <c r="M301" s="10"/>
      <c r="N301" s="10"/>
      <c r="O301" s="10"/>
    </row>
    <row r="302" spans="1:15">
      <c r="A302" s="24"/>
      <c r="B302" s="40"/>
      <c r="C302" s="22" t="str">
        <f>IFERROR(VLOOKUP(B302,DBASE2!$B$5:$C$24,2,FALSE)," ")</f>
        <v xml:space="preserve"> </v>
      </c>
      <c r="D302" s="51" t="str">
        <f t="shared" si="9"/>
        <v/>
      </c>
      <c r="E302" s="22">
        <f t="shared" si="10"/>
        <v>297</v>
      </c>
      <c r="F302" s="53"/>
      <c r="G302" s="12"/>
      <c r="H302" s="10"/>
      <c r="I302" s="27"/>
      <c r="J302" s="10"/>
      <c r="K302" s="12"/>
      <c r="L302" s="10"/>
      <c r="M302" s="10"/>
      <c r="N302" s="10"/>
      <c r="O302" s="10"/>
    </row>
    <row r="303" spans="1:15">
      <c r="A303" s="24"/>
      <c r="B303" s="40"/>
      <c r="C303" s="22" t="str">
        <f>IFERROR(VLOOKUP(B303,DBASE2!$B$5:$C$24,2,FALSE)," ")</f>
        <v xml:space="preserve"> </v>
      </c>
      <c r="D303" s="51" t="str">
        <f t="shared" si="9"/>
        <v/>
      </c>
      <c r="E303" s="22">
        <f t="shared" si="10"/>
        <v>298</v>
      </c>
      <c r="F303" s="53"/>
      <c r="G303" s="12"/>
      <c r="H303" s="10"/>
      <c r="I303" s="27"/>
      <c r="J303" s="10"/>
      <c r="K303" s="12"/>
      <c r="L303" s="10"/>
      <c r="M303" s="10"/>
      <c r="N303" s="10"/>
      <c r="O303" s="10"/>
    </row>
    <row r="304" spans="1:15">
      <c r="A304" s="24"/>
      <c r="B304" s="40"/>
      <c r="C304" s="22" t="str">
        <f>IFERROR(VLOOKUP(B304,DBASE2!$B$5:$C$24,2,FALSE)," ")</f>
        <v xml:space="preserve"> </v>
      </c>
      <c r="D304" s="51" t="str">
        <f t="shared" si="9"/>
        <v/>
      </c>
      <c r="E304" s="22">
        <f t="shared" si="10"/>
        <v>299</v>
      </c>
      <c r="F304" s="53"/>
      <c r="G304" s="12"/>
      <c r="H304" s="10"/>
      <c r="I304" s="27"/>
      <c r="J304" s="10"/>
      <c r="K304" s="12"/>
      <c r="L304" s="10"/>
      <c r="M304" s="10"/>
      <c r="N304" s="10"/>
      <c r="O304" s="10"/>
    </row>
    <row r="305" spans="1:15">
      <c r="A305" s="24"/>
      <c r="B305" s="40"/>
      <c r="C305" s="22" t="str">
        <f>IFERROR(VLOOKUP(B305,DBASE2!$B$5:$C$24,2,FALSE)," ")</f>
        <v xml:space="preserve"> </v>
      </c>
      <c r="D305" s="51" t="str">
        <f t="shared" si="9"/>
        <v/>
      </c>
      <c r="E305" s="22">
        <f t="shared" si="10"/>
        <v>300</v>
      </c>
      <c r="F305" s="53"/>
      <c r="G305" s="12"/>
      <c r="H305" s="10"/>
      <c r="I305" s="27"/>
      <c r="J305" s="10"/>
      <c r="K305" s="12"/>
      <c r="L305" s="10"/>
      <c r="M305" s="10"/>
      <c r="N305" s="10"/>
      <c r="O305" s="10"/>
    </row>
    <row r="306" spans="1:15">
      <c r="A306" s="24"/>
      <c r="B306" s="40"/>
      <c r="C306" s="22" t="str">
        <f>IFERROR(VLOOKUP(B306,DBASE2!$B$5:$C$24,2,FALSE)," ")</f>
        <v xml:space="preserve"> </v>
      </c>
      <c r="D306" s="51" t="str">
        <f t="shared" si="9"/>
        <v/>
      </c>
      <c r="E306" s="22">
        <f t="shared" si="10"/>
        <v>301</v>
      </c>
      <c r="F306" s="53"/>
      <c r="G306" s="12"/>
      <c r="H306" s="10"/>
      <c r="I306" s="27"/>
      <c r="J306" s="10"/>
      <c r="K306" s="12"/>
      <c r="L306" s="10"/>
      <c r="M306" s="10"/>
      <c r="N306" s="10"/>
      <c r="O306" s="10"/>
    </row>
    <row r="307" spans="1:15">
      <c r="A307" s="24"/>
      <c r="B307" s="40"/>
      <c r="C307" s="22" t="str">
        <f>IFERROR(VLOOKUP(B307,DBASE2!$B$5:$C$24,2,FALSE)," ")</f>
        <v xml:space="preserve"> </v>
      </c>
      <c r="D307" s="51" t="str">
        <f t="shared" si="9"/>
        <v/>
      </c>
      <c r="E307" s="22">
        <f t="shared" si="10"/>
        <v>302</v>
      </c>
      <c r="F307" s="53"/>
      <c r="G307" s="12"/>
      <c r="H307" s="10"/>
      <c r="I307" s="27"/>
      <c r="J307" s="10"/>
      <c r="K307" s="12"/>
      <c r="L307" s="10"/>
      <c r="M307" s="10"/>
      <c r="N307" s="10"/>
      <c r="O307" s="10"/>
    </row>
    <row r="308" spans="1:15">
      <c r="A308" s="24"/>
      <c r="B308" s="40"/>
      <c r="C308" s="22" t="str">
        <f>IFERROR(VLOOKUP(B308,DBASE2!$B$5:$C$24,2,FALSE)," ")</f>
        <v xml:space="preserve"> </v>
      </c>
      <c r="D308" s="51" t="str">
        <f t="shared" si="9"/>
        <v/>
      </c>
      <c r="E308" s="22">
        <f t="shared" si="10"/>
        <v>303</v>
      </c>
      <c r="F308" s="53"/>
      <c r="G308" s="12"/>
      <c r="H308" s="10"/>
      <c r="I308" s="27"/>
      <c r="J308" s="10"/>
      <c r="K308" s="12"/>
      <c r="L308" s="10"/>
      <c r="M308" s="10"/>
      <c r="N308" s="10"/>
      <c r="O308" s="10"/>
    </row>
    <row r="309" spans="1:15">
      <c r="A309" s="24"/>
      <c r="B309" s="40"/>
      <c r="C309" s="22" t="str">
        <f>IFERROR(VLOOKUP(B309,DBASE2!$B$5:$C$24,2,FALSE)," ")</f>
        <v xml:space="preserve"> </v>
      </c>
      <c r="D309" s="51" t="str">
        <f t="shared" si="9"/>
        <v/>
      </c>
      <c r="E309" s="22">
        <f t="shared" si="10"/>
        <v>304</v>
      </c>
      <c r="F309" s="53"/>
      <c r="G309" s="12"/>
      <c r="H309" s="10"/>
      <c r="I309" s="27"/>
      <c r="J309" s="10"/>
      <c r="K309" s="12"/>
      <c r="L309" s="10"/>
      <c r="M309" s="10"/>
      <c r="N309" s="10"/>
      <c r="O309" s="10"/>
    </row>
    <row r="310" spans="1:15">
      <c r="A310" s="24"/>
      <c r="B310" s="40"/>
      <c r="C310" s="22" t="str">
        <f>IFERROR(VLOOKUP(B310,DBASE2!$B$5:$C$24,2,FALSE)," ")</f>
        <v xml:space="preserve"> </v>
      </c>
      <c r="D310" s="51" t="str">
        <f t="shared" si="9"/>
        <v/>
      </c>
      <c r="E310" s="22">
        <f t="shared" si="10"/>
        <v>305</v>
      </c>
      <c r="F310" s="53"/>
      <c r="G310" s="12"/>
      <c r="H310" s="10"/>
      <c r="I310" s="27"/>
      <c r="J310" s="10"/>
      <c r="K310" s="12"/>
      <c r="L310" s="10"/>
      <c r="M310" s="10"/>
      <c r="N310" s="10"/>
      <c r="O310" s="10"/>
    </row>
    <row r="311" spans="1:15">
      <c r="A311" s="24"/>
      <c r="B311" s="40"/>
      <c r="C311" s="22" t="str">
        <f>IFERROR(VLOOKUP(B311,DBASE2!$B$5:$C$24,2,FALSE)," ")</f>
        <v xml:space="preserve"> </v>
      </c>
      <c r="D311" s="51" t="str">
        <f t="shared" si="9"/>
        <v/>
      </c>
      <c r="E311" s="22">
        <f t="shared" si="10"/>
        <v>306</v>
      </c>
      <c r="F311" s="53"/>
      <c r="G311" s="12"/>
      <c r="H311" s="10"/>
      <c r="I311" s="27"/>
      <c r="J311" s="10"/>
      <c r="K311" s="12"/>
      <c r="L311" s="10"/>
      <c r="M311" s="10"/>
      <c r="N311" s="10"/>
      <c r="O311" s="10"/>
    </row>
    <row r="312" spans="1:15">
      <c r="A312" s="24"/>
      <c r="B312" s="40"/>
      <c r="C312" s="22" t="str">
        <f>IFERROR(VLOOKUP(B312,DBASE2!$B$5:$C$24,2,FALSE)," ")</f>
        <v xml:space="preserve"> </v>
      </c>
      <c r="D312" s="51" t="str">
        <f t="shared" si="9"/>
        <v/>
      </c>
      <c r="E312" s="22">
        <f t="shared" si="10"/>
        <v>307</v>
      </c>
      <c r="F312" s="53"/>
      <c r="G312" s="12"/>
      <c r="H312" s="10"/>
      <c r="I312" s="27"/>
      <c r="J312" s="10"/>
      <c r="K312" s="12"/>
      <c r="L312" s="10"/>
      <c r="M312" s="10"/>
      <c r="N312" s="10"/>
      <c r="O312" s="10"/>
    </row>
    <row r="313" spans="1:15">
      <c r="A313" s="24"/>
      <c r="B313" s="40"/>
      <c r="C313" s="22" t="str">
        <f>IFERROR(VLOOKUP(B313,DBASE2!$B$5:$C$24,2,FALSE)," ")</f>
        <v xml:space="preserve"> </v>
      </c>
      <c r="D313" s="51" t="str">
        <f t="shared" si="9"/>
        <v/>
      </c>
      <c r="E313" s="22">
        <f t="shared" si="10"/>
        <v>308</v>
      </c>
      <c r="F313" s="53"/>
      <c r="G313" s="12"/>
      <c r="H313" s="10"/>
      <c r="I313" s="27"/>
      <c r="J313" s="10"/>
      <c r="K313" s="12"/>
      <c r="L313" s="10"/>
      <c r="M313" s="10"/>
      <c r="N313" s="10"/>
      <c r="O313" s="10"/>
    </row>
    <row r="314" spans="1:15">
      <c r="A314" s="24"/>
      <c r="B314" s="40"/>
      <c r="C314" s="22" t="str">
        <f>IFERROR(VLOOKUP(B314,DBASE2!$B$5:$C$24,2,FALSE)," ")</f>
        <v xml:space="preserve"> </v>
      </c>
      <c r="D314" s="51" t="str">
        <f t="shared" si="9"/>
        <v/>
      </c>
      <c r="E314" s="22">
        <f t="shared" si="10"/>
        <v>309</v>
      </c>
      <c r="F314" s="53"/>
      <c r="G314" s="12"/>
      <c r="H314" s="10"/>
      <c r="I314" s="27"/>
      <c r="J314" s="10"/>
      <c r="K314" s="12"/>
      <c r="L314" s="10"/>
      <c r="M314" s="10"/>
      <c r="N314" s="10"/>
      <c r="O314" s="10"/>
    </row>
    <row r="315" spans="1:15">
      <c r="A315" s="24"/>
      <c r="B315" s="40"/>
      <c r="C315" s="22" t="str">
        <f>IFERROR(VLOOKUP(B315,DBASE2!$B$5:$C$24,2,FALSE)," ")</f>
        <v xml:space="preserve"> </v>
      </c>
      <c r="D315" s="51" t="str">
        <f t="shared" si="9"/>
        <v/>
      </c>
      <c r="E315" s="22">
        <f t="shared" si="10"/>
        <v>310</v>
      </c>
      <c r="F315" s="53"/>
      <c r="G315" s="12"/>
      <c r="H315" s="10"/>
      <c r="I315" s="27"/>
      <c r="J315" s="10"/>
      <c r="K315" s="12"/>
      <c r="L315" s="10"/>
      <c r="M315" s="10"/>
      <c r="N315" s="10"/>
      <c r="O315" s="10"/>
    </row>
    <row r="316" spans="1:15">
      <c r="A316" s="24"/>
      <c r="B316" s="40"/>
      <c r="C316" s="22" t="str">
        <f>IFERROR(VLOOKUP(B316,DBASE2!$B$5:$C$24,2,FALSE)," ")</f>
        <v xml:space="preserve"> </v>
      </c>
      <c r="D316" s="51" t="str">
        <f t="shared" si="9"/>
        <v/>
      </c>
      <c r="E316" s="22">
        <f t="shared" si="10"/>
        <v>311</v>
      </c>
      <c r="F316" s="53"/>
      <c r="G316" s="12"/>
      <c r="H316" s="10"/>
      <c r="I316" s="27"/>
      <c r="J316" s="10"/>
      <c r="K316" s="12"/>
      <c r="L316" s="10"/>
      <c r="M316" s="10"/>
      <c r="N316" s="10"/>
      <c r="O316" s="10"/>
    </row>
    <row r="317" spans="1:15">
      <c r="A317" s="24"/>
      <c r="B317" s="40"/>
      <c r="C317" s="22" t="str">
        <f>IFERROR(VLOOKUP(B317,DBASE2!$B$5:$C$24,2,FALSE)," ")</f>
        <v xml:space="preserve"> </v>
      </c>
      <c r="D317" s="51" t="str">
        <f t="shared" si="9"/>
        <v/>
      </c>
      <c r="E317" s="22">
        <f t="shared" si="10"/>
        <v>312</v>
      </c>
      <c r="F317" s="53"/>
      <c r="G317" s="12"/>
      <c r="H317" s="10"/>
      <c r="I317" s="27"/>
      <c r="J317" s="10"/>
      <c r="K317" s="12"/>
      <c r="L317" s="10"/>
      <c r="M317" s="10"/>
      <c r="N317" s="10"/>
      <c r="O317" s="10"/>
    </row>
    <row r="318" spans="1:15">
      <c r="A318" s="24"/>
      <c r="B318" s="40"/>
      <c r="C318" s="22" t="str">
        <f>IFERROR(VLOOKUP(B318,DBASE2!$B$5:$C$24,2,FALSE)," ")</f>
        <v xml:space="preserve"> </v>
      </c>
      <c r="D318" s="51" t="str">
        <f t="shared" si="9"/>
        <v/>
      </c>
      <c r="E318" s="22">
        <f t="shared" si="10"/>
        <v>313</v>
      </c>
      <c r="F318" s="53"/>
      <c r="G318" s="12"/>
      <c r="H318" s="10"/>
      <c r="I318" s="27"/>
      <c r="J318" s="10"/>
      <c r="K318" s="12"/>
      <c r="L318" s="10"/>
      <c r="M318" s="10"/>
      <c r="N318" s="10"/>
      <c r="O318" s="10"/>
    </row>
    <row r="319" spans="1:15">
      <c r="A319" s="24"/>
      <c r="B319" s="40"/>
      <c r="C319" s="22" t="str">
        <f>IFERROR(VLOOKUP(B319,DBASE2!$B$5:$C$24,2,FALSE)," ")</f>
        <v xml:space="preserve"> </v>
      </c>
      <c r="D319" s="51" t="str">
        <f t="shared" si="9"/>
        <v/>
      </c>
      <c r="E319" s="22">
        <f t="shared" si="10"/>
        <v>314</v>
      </c>
      <c r="F319" s="53"/>
      <c r="G319" s="12"/>
      <c r="H319" s="10"/>
      <c r="I319" s="27"/>
      <c r="J319" s="10"/>
      <c r="K319" s="12"/>
      <c r="L319" s="10"/>
      <c r="M319" s="10"/>
      <c r="N319" s="10"/>
      <c r="O319" s="10"/>
    </row>
    <row r="320" spans="1:15">
      <c r="A320" s="24"/>
      <c r="B320" s="40"/>
      <c r="C320" s="22" t="str">
        <f>IFERROR(VLOOKUP(B320,DBASE2!$B$5:$C$24,2,FALSE)," ")</f>
        <v xml:space="preserve"> </v>
      </c>
      <c r="D320" s="51" t="str">
        <f t="shared" si="9"/>
        <v/>
      </c>
      <c r="E320" s="22">
        <f t="shared" si="10"/>
        <v>315</v>
      </c>
      <c r="F320" s="53"/>
      <c r="G320" s="12"/>
      <c r="H320" s="10"/>
      <c r="I320" s="27"/>
      <c r="J320" s="10"/>
      <c r="K320" s="12"/>
      <c r="L320" s="10"/>
      <c r="M320" s="10"/>
      <c r="N320" s="10"/>
      <c r="O320" s="10"/>
    </row>
    <row r="321" spans="1:15">
      <c r="A321" s="24"/>
      <c r="B321" s="40"/>
      <c r="C321" s="22" t="str">
        <f>IFERROR(VLOOKUP(B321,DBASE2!$B$5:$C$24,2,FALSE)," ")</f>
        <v xml:space="preserve"> </v>
      </c>
      <c r="D321" s="51" t="str">
        <f t="shared" si="9"/>
        <v/>
      </c>
      <c r="E321" s="22">
        <f t="shared" si="10"/>
        <v>316</v>
      </c>
      <c r="F321" s="53"/>
      <c r="G321" s="12"/>
      <c r="H321" s="10"/>
      <c r="I321" s="27"/>
      <c r="J321" s="10"/>
      <c r="K321" s="12"/>
      <c r="L321" s="10"/>
      <c r="M321" s="10"/>
      <c r="N321" s="10"/>
      <c r="O321" s="10"/>
    </row>
    <row r="322" spans="1:15">
      <c r="A322" s="24"/>
      <c r="B322" s="40"/>
      <c r="C322" s="22" t="str">
        <f>IFERROR(VLOOKUP(B322,DBASE2!$B$5:$C$24,2,FALSE)," ")</f>
        <v xml:space="preserve"> </v>
      </c>
      <c r="D322" s="51" t="str">
        <f t="shared" si="9"/>
        <v/>
      </c>
      <c r="E322" s="22">
        <f t="shared" si="10"/>
        <v>317</v>
      </c>
      <c r="F322" s="53"/>
      <c r="G322" s="12"/>
      <c r="H322" s="10"/>
      <c r="I322" s="27"/>
      <c r="J322" s="10"/>
      <c r="K322" s="12"/>
      <c r="L322" s="10"/>
      <c r="M322" s="10"/>
      <c r="N322" s="10"/>
      <c r="O322" s="10"/>
    </row>
    <row r="323" spans="1:15">
      <c r="A323" s="24"/>
      <c r="B323" s="40"/>
      <c r="C323" s="22" t="str">
        <f>IFERROR(VLOOKUP(B323,DBASE2!$B$5:$C$24,2,FALSE)," ")</f>
        <v xml:space="preserve"> </v>
      </c>
      <c r="D323" s="51" t="str">
        <f t="shared" si="9"/>
        <v/>
      </c>
      <c r="E323" s="22">
        <f t="shared" si="10"/>
        <v>318</v>
      </c>
      <c r="F323" s="53"/>
      <c r="G323" s="12"/>
      <c r="H323" s="10"/>
      <c r="I323" s="27"/>
      <c r="J323" s="10"/>
      <c r="K323" s="12"/>
      <c r="L323" s="10"/>
      <c r="M323" s="10"/>
      <c r="N323" s="10"/>
      <c r="O323" s="10"/>
    </row>
    <row r="324" spans="1:15">
      <c r="A324" s="24"/>
      <c r="B324" s="40"/>
      <c r="C324" s="22" t="str">
        <f>IFERROR(VLOOKUP(B324,DBASE2!$B$5:$C$24,2,FALSE)," ")</f>
        <v xml:space="preserve"> </v>
      </c>
      <c r="D324" s="51" t="str">
        <f t="shared" si="9"/>
        <v/>
      </c>
      <c r="E324" s="22">
        <f t="shared" si="10"/>
        <v>319</v>
      </c>
      <c r="F324" s="53"/>
      <c r="G324" s="12"/>
      <c r="H324" s="10"/>
      <c r="I324" s="27"/>
      <c r="J324" s="10"/>
      <c r="K324" s="12"/>
      <c r="L324" s="10"/>
      <c r="M324" s="10"/>
      <c r="N324" s="10"/>
      <c r="O324" s="10"/>
    </row>
    <row r="325" spans="1:15">
      <c r="A325" s="24"/>
      <c r="B325" s="40"/>
      <c r="C325" s="22" t="str">
        <f>IFERROR(VLOOKUP(B325,DBASE2!$B$5:$C$24,2,FALSE)," ")</f>
        <v xml:space="preserve"> </v>
      </c>
      <c r="D325" s="51" t="str">
        <f t="shared" si="9"/>
        <v/>
      </c>
      <c r="E325" s="22">
        <f t="shared" si="10"/>
        <v>320</v>
      </c>
      <c r="F325" s="53"/>
      <c r="G325" s="12"/>
      <c r="H325" s="10"/>
      <c r="I325" s="27"/>
      <c r="J325" s="10"/>
      <c r="K325" s="12"/>
      <c r="L325" s="10"/>
      <c r="M325" s="10"/>
      <c r="N325" s="10"/>
      <c r="O325" s="10"/>
    </row>
    <row r="326" spans="1:15">
      <c r="A326" s="24"/>
      <c r="B326" s="40"/>
      <c r="C326" s="22" t="str">
        <f>IFERROR(VLOOKUP(B326,DBASE2!$B$5:$C$24,2,FALSE)," ")</f>
        <v xml:space="preserve"> </v>
      </c>
      <c r="D326" s="51" t="str">
        <f t="shared" si="9"/>
        <v/>
      </c>
      <c r="E326" s="22">
        <f t="shared" si="10"/>
        <v>321</v>
      </c>
      <c r="F326" s="53"/>
      <c r="G326" s="12"/>
      <c r="H326" s="10"/>
      <c r="I326" s="27"/>
      <c r="J326" s="10"/>
      <c r="K326" s="12"/>
      <c r="L326" s="10"/>
      <c r="M326" s="10"/>
      <c r="N326" s="10"/>
      <c r="O326" s="10"/>
    </row>
    <row r="327" spans="1:15">
      <c r="A327" s="24"/>
      <c r="B327" s="40"/>
      <c r="C327" s="22" t="str">
        <f>IFERROR(VLOOKUP(B327,DBASE2!$B$5:$C$24,2,FALSE)," ")</f>
        <v xml:space="preserve"> </v>
      </c>
      <c r="D327" s="51" t="str">
        <f t="shared" ref="D327:D390" si="11">RIGHT(I327,4)</f>
        <v/>
      </c>
      <c r="E327" s="22">
        <f t="shared" si="10"/>
        <v>322</v>
      </c>
      <c r="F327" s="53"/>
      <c r="G327" s="12"/>
      <c r="H327" s="10"/>
      <c r="I327" s="27"/>
      <c r="J327" s="10"/>
      <c r="K327" s="12"/>
      <c r="L327" s="10"/>
      <c r="M327" s="10"/>
      <c r="N327" s="10"/>
      <c r="O327" s="10"/>
    </row>
    <row r="328" spans="1:15">
      <c r="A328" s="24"/>
      <c r="B328" s="40"/>
      <c r="C328" s="22" t="str">
        <f>IFERROR(VLOOKUP(B328,DBASE2!$B$5:$C$24,2,FALSE)," ")</f>
        <v xml:space="preserve"> </v>
      </c>
      <c r="D328" s="51" t="str">
        <f t="shared" si="11"/>
        <v/>
      </c>
      <c r="E328" s="22">
        <f t="shared" si="10"/>
        <v>323</v>
      </c>
      <c r="F328" s="53"/>
      <c r="G328" s="12"/>
      <c r="H328" s="10"/>
      <c r="I328" s="27"/>
      <c r="J328" s="10"/>
      <c r="K328" s="12"/>
      <c r="L328" s="10"/>
      <c r="M328" s="10"/>
      <c r="N328" s="10"/>
      <c r="O328" s="10"/>
    </row>
    <row r="329" spans="1:15">
      <c r="A329" s="24"/>
      <c r="B329" s="40"/>
      <c r="C329" s="22" t="str">
        <f>IFERROR(VLOOKUP(B329,DBASE2!$B$5:$C$24,2,FALSE)," ")</f>
        <v xml:space="preserve"> </v>
      </c>
      <c r="D329" s="51" t="str">
        <f t="shared" si="11"/>
        <v/>
      </c>
      <c r="E329" s="22">
        <f t="shared" si="10"/>
        <v>324</v>
      </c>
      <c r="F329" s="53"/>
      <c r="G329" s="12"/>
      <c r="H329" s="10"/>
      <c r="I329" s="27"/>
      <c r="J329" s="10"/>
      <c r="K329" s="12"/>
      <c r="L329" s="10"/>
      <c r="M329" s="10"/>
      <c r="N329" s="10"/>
      <c r="O329" s="10"/>
    </row>
    <row r="330" spans="1:15">
      <c r="A330" s="24"/>
      <c r="B330" s="40"/>
      <c r="C330" s="22" t="str">
        <f>IFERROR(VLOOKUP(B330,DBASE2!$B$5:$C$24,2,FALSE)," ")</f>
        <v xml:space="preserve"> </v>
      </c>
      <c r="D330" s="51" t="str">
        <f t="shared" si="11"/>
        <v/>
      </c>
      <c r="E330" s="22">
        <f t="shared" si="10"/>
        <v>325</v>
      </c>
      <c r="F330" s="53"/>
      <c r="G330" s="12"/>
      <c r="H330" s="10"/>
      <c r="I330" s="27"/>
      <c r="J330" s="10"/>
      <c r="K330" s="12"/>
      <c r="L330" s="10"/>
      <c r="M330" s="10"/>
      <c r="N330" s="10"/>
      <c r="O330" s="10"/>
    </row>
    <row r="331" spans="1:15">
      <c r="A331" s="24"/>
      <c r="B331" s="40"/>
      <c r="C331" s="22" t="str">
        <f>IFERROR(VLOOKUP(B331,DBASE2!$B$5:$C$24,2,FALSE)," ")</f>
        <v xml:space="preserve"> </v>
      </c>
      <c r="D331" s="51" t="str">
        <f t="shared" si="11"/>
        <v/>
      </c>
      <c r="E331" s="22">
        <f t="shared" ref="E331:E394" si="12">1+E330</f>
        <v>326</v>
      </c>
      <c r="F331" s="53"/>
      <c r="G331" s="12"/>
      <c r="H331" s="10"/>
      <c r="I331" s="27"/>
      <c r="J331" s="10"/>
      <c r="K331" s="12"/>
      <c r="L331" s="10"/>
      <c r="M331" s="10"/>
      <c r="N331" s="10"/>
      <c r="O331" s="10"/>
    </row>
    <row r="332" spans="1:15">
      <c r="A332" s="24"/>
      <c r="B332" s="40"/>
      <c r="C332" s="22" t="str">
        <f>IFERROR(VLOOKUP(B332,DBASE2!$B$5:$C$24,2,FALSE)," ")</f>
        <v xml:space="preserve"> </v>
      </c>
      <c r="D332" s="51" t="str">
        <f t="shared" si="11"/>
        <v/>
      </c>
      <c r="E332" s="22">
        <f t="shared" si="12"/>
        <v>327</v>
      </c>
      <c r="F332" s="53"/>
      <c r="G332" s="12"/>
      <c r="H332" s="10"/>
      <c r="I332" s="27"/>
      <c r="J332" s="10"/>
      <c r="K332" s="12"/>
      <c r="L332" s="10"/>
      <c r="M332" s="10"/>
      <c r="N332" s="10"/>
      <c r="O332" s="10"/>
    </row>
    <row r="333" spans="1:15">
      <c r="A333" s="24"/>
      <c r="B333" s="40"/>
      <c r="C333" s="22" t="str">
        <f>IFERROR(VLOOKUP(B333,DBASE2!$B$5:$C$24,2,FALSE)," ")</f>
        <v xml:space="preserve"> </v>
      </c>
      <c r="D333" s="51" t="str">
        <f t="shared" si="11"/>
        <v/>
      </c>
      <c r="E333" s="22">
        <f t="shared" si="12"/>
        <v>328</v>
      </c>
      <c r="F333" s="53"/>
      <c r="G333" s="12"/>
      <c r="H333" s="10"/>
      <c r="I333" s="27"/>
      <c r="J333" s="10"/>
      <c r="K333" s="12"/>
      <c r="L333" s="10"/>
      <c r="M333" s="10"/>
      <c r="N333" s="10"/>
      <c r="O333" s="10"/>
    </row>
    <row r="334" spans="1:15">
      <c r="A334" s="24"/>
      <c r="B334" s="40"/>
      <c r="C334" s="22" t="str">
        <f>IFERROR(VLOOKUP(B334,DBASE2!$B$5:$C$24,2,FALSE)," ")</f>
        <v xml:space="preserve"> </v>
      </c>
      <c r="D334" s="51" t="str">
        <f t="shared" si="11"/>
        <v/>
      </c>
      <c r="E334" s="22">
        <f t="shared" si="12"/>
        <v>329</v>
      </c>
      <c r="F334" s="53"/>
      <c r="G334" s="12"/>
      <c r="H334" s="10"/>
      <c r="I334" s="27"/>
      <c r="J334" s="10"/>
      <c r="K334" s="12"/>
      <c r="L334" s="10"/>
      <c r="M334" s="10"/>
      <c r="N334" s="10"/>
      <c r="O334" s="10"/>
    </row>
    <row r="335" spans="1:15">
      <c r="A335" s="24"/>
      <c r="B335" s="40"/>
      <c r="C335" s="22" t="str">
        <f>IFERROR(VLOOKUP(B335,DBASE2!$B$5:$C$24,2,FALSE)," ")</f>
        <v xml:space="preserve"> </v>
      </c>
      <c r="D335" s="51" t="str">
        <f t="shared" si="11"/>
        <v/>
      </c>
      <c r="E335" s="22">
        <f t="shared" si="12"/>
        <v>330</v>
      </c>
      <c r="F335" s="53"/>
      <c r="G335" s="12"/>
      <c r="H335" s="10"/>
      <c r="I335" s="27"/>
      <c r="J335" s="10"/>
      <c r="K335" s="12"/>
      <c r="L335" s="10"/>
      <c r="M335" s="10"/>
      <c r="N335" s="10"/>
      <c r="O335" s="10"/>
    </row>
    <row r="336" spans="1:15">
      <c r="A336" s="24"/>
      <c r="B336" s="40"/>
      <c r="C336" s="22" t="str">
        <f>IFERROR(VLOOKUP(B336,DBASE2!$B$5:$C$24,2,FALSE)," ")</f>
        <v xml:space="preserve"> </v>
      </c>
      <c r="D336" s="51" t="str">
        <f t="shared" si="11"/>
        <v/>
      </c>
      <c r="E336" s="22">
        <f t="shared" si="12"/>
        <v>331</v>
      </c>
      <c r="F336" s="53"/>
      <c r="G336" s="12"/>
      <c r="H336" s="10"/>
      <c r="I336" s="27"/>
      <c r="J336" s="10"/>
      <c r="K336" s="12"/>
      <c r="L336" s="10"/>
      <c r="M336" s="10"/>
      <c r="N336" s="10"/>
      <c r="O336" s="10"/>
    </row>
    <row r="337" spans="1:15">
      <c r="A337" s="24"/>
      <c r="B337" s="40"/>
      <c r="C337" s="22" t="str">
        <f>IFERROR(VLOOKUP(B337,DBASE2!$B$5:$C$24,2,FALSE)," ")</f>
        <v xml:space="preserve"> </v>
      </c>
      <c r="D337" s="51" t="str">
        <f t="shared" si="11"/>
        <v/>
      </c>
      <c r="E337" s="22">
        <f t="shared" si="12"/>
        <v>332</v>
      </c>
      <c r="F337" s="53"/>
      <c r="G337" s="12"/>
      <c r="H337" s="10"/>
      <c r="I337" s="27"/>
      <c r="J337" s="10"/>
      <c r="K337" s="12"/>
      <c r="L337" s="10"/>
      <c r="M337" s="10"/>
      <c r="N337" s="10"/>
      <c r="O337" s="10"/>
    </row>
    <row r="338" spans="1:15">
      <c r="A338" s="24"/>
      <c r="B338" s="40"/>
      <c r="C338" s="22" t="str">
        <f>IFERROR(VLOOKUP(B338,DBASE2!$B$5:$C$24,2,FALSE)," ")</f>
        <v xml:space="preserve"> </v>
      </c>
      <c r="D338" s="51" t="str">
        <f t="shared" si="11"/>
        <v/>
      </c>
      <c r="E338" s="22">
        <f t="shared" si="12"/>
        <v>333</v>
      </c>
      <c r="F338" s="53"/>
      <c r="G338" s="12"/>
      <c r="H338" s="10"/>
      <c r="I338" s="27"/>
      <c r="J338" s="10"/>
      <c r="K338" s="12"/>
      <c r="L338" s="10"/>
      <c r="M338" s="10"/>
      <c r="N338" s="10"/>
      <c r="O338" s="10"/>
    </row>
    <row r="339" spans="1:15">
      <c r="A339" s="24"/>
      <c r="B339" s="40"/>
      <c r="C339" s="22" t="str">
        <f>IFERROR(VLOOKUP(B339,DBASE2!$B$5:$C$24,2,FALSE)," ")</f>
        <v xml:space="preserve"> </v>
      </c>
      <c r="D339" s="51" t="str">
        <f t="shared" si="11"/>
        <v/>
      </c>
      <c r="E339" s="22">
        <f t="shared" si="12"/>
        <v>334</v>
      </c>
      <c r="F339" s="53"/>
      <c r="G339" s="12"/>
      <c r="H339" s="10"/>
      <c r="I339" s="27"/>
      <c r="J339" s="10"/>
      <c r="K339" s="12"/>
      <c r="L339" s="10"/>
      <c r="M339" s="10"/>
      <c r="N339" s="10"/>
      <c r="O339" s="10"/>
    </row>
    <row r="340" spans="1:15">
      <c r="A340" s="24"/>
      <c r="B340" s="40"/>
      <c r="C340" s="22" t="str">
        <f>IFERROR(VLOOKUP(B340,DBASE2!$B$5:$C$24,2,FALSE)," ")</f>
        <v xml:space="preserve"> </v>
      </c>
      <c r="D340" s="51" t="str">
        <f t="shared" si="11"/>
        <v/>
      </c>
      <c r="E340" s="22">
        <f t="shared" si="12"/>
        <v>335</v>
      </c>
      <c r="F340" s="53"/>
      <c r="G340" s="12"/>
      <c r="H340" s="10"/>
      <c r="I340" s="27"/>
      <c r="J340" s="10"/>
      <c r="K340" s="12"/>
      <c r="L340" s="10"/>
      <c r="M340" s="10"/>
      <c r="N340" s="10"/>
      <c r="O340" s="10"/>
    </row>
    <row r="341" spans="1:15">
      <c r="A341" s="24"/>
      <c r="B341" s="40"/>
      <c r="C341" s="22" t="str">
        <f>IFERROR(VLOOKUP(B341,DBASE2!$B$5:$C$24,2,FALSE)," ")</f>
        <v xml:space="preserve"> </v>
      </c>
      <c r="D341" s="51" t="str">
        <f t="shared" si="11"/>
        <v/>
      </c>
      <c r="E341" s="22">
        <f t="shared" si="12"/>
        <v>336</v>
      </c>
      <c r="F341" s="53"/>
      <c r="G341" s="12"/>
      <c r="H341" s="10"/>
      <c r="I341" s="27"/>
      <c r="J341" s="10"/>
      <c r="K341" s="12"/>
      <c r="L341" s="10"/>
      <c r="M341" s="10"/>
      <c r="N341" s="10"/>
      <c r="O341" s="10"/>
    </row>
    <row r="342" spans="1:15">
      <c r="A342" s="24"/>
      <c r="B342" s="40"/>
      <c r="C342" s="22" t="str">
        <f>IFERROR(VLOOKUP(B342,DBASE2!$B$5:$C$24,2,FALSE)," ")</f>
        <v xml:space="preserve"> </v>
      </c>
      <c r="D342" s="51" t="str">
        <f t="shared" si="11"/>
        <v/>
      </c>
      <c r="E342" s="22">
        <f t="shared" si="12"/>
        <v>337</v>
      </c>
      <c r="F342" s="53"/>
      <c r="G342" s="12"/>
      <c r="H342" s="10"/>
      <c r="I342" s="27"/>
      <c r="J342" s="10"/>
      <c r="K342" s="12"/>
      <c r="L342" s="10"/>
      <c r="M342" s="10"/>
      <c r="N342" s="10"/>
      <c r="O342" s="10"/>
    </row>
    <row r="343" spans="1:15">
      <c r="A343" s="24"/>
      <c r="B343" s="40"/>
      <c r="C343" s="22" t="str">
        <f>IFERROR(VLOOKUP(B343,DBASE2!$B$5:$C$24,2,FALSE)," ")</f>
        <v xml:space="preserve"> </v>
      </c>
      <c r="D343" s="51" t="str">
        <f t="shared" si="11"/>
        <v/>
      </c>
      <c r="E343" s="22">
        <f t="shared" si="12"/>
        <v>338</v>
      </c>
      <c r="F343" s="53"/>
      <c r="G343" s="12"/>
      <c r="H343" s="10"/>
      <c r="I343" s="27"/>
      <c r="J343" s="10"/>
      <c r="K343" s="12"/>
      <c r="L343" s="10"/>
      <c r="M343" s="10"/>
      <c r="N343" s="10"/>
      <c r="O343" s="10"/>
    </row>
    <row r="344" spans="1:15">
      <c r="A344" s="24"/>
      <c r="B344" s="40"/>
      <c r="C344" s="22" t="str">
        <f>IFERROR(VLOOKUP(B344,DBASE2!$B$5:$C$24,2,FALSE)," ")</f>
        <v xml:space="preserve"> </v>
      </c>
      <c r="D344" s="51" t="str">
        <f t="shared" si="11"/>
        <v/>
      </c>
      <c r="E344" s="22">
        <f t="shared" si="12"/>
        <v>339</v>
      </c>
      <c r="F344" s="53"/>
      <c r="G344" s="12"/>
      <c r="H344" s="10"/>
      <c r="I344" s="27"/>
      <c r="J344" s="10"/>
      <c r="K344" s="12"/>
      <c r="L344" s="10"/>
      <c r="M344" s="10"/>
      <c r="N344" s="10"/>
      <c r="O344" s="10"/>
    </row>
    <row r="345" spans="1:15">
      <c r="A345" s="24"/>
      <c r="B345" s="40"/>
      <c r="C345" s="22" t="str">
        <f>IFERROR(VLOOKUP(B345,DBASE2!$B$5:$C$24,2,FALSE)," ")</f>
        <v xml:space="preserve"> </v>
      </c>
      <c r="D345" s="51" t="str">
        <f t="shared" si="11"/>
        <v/>
      </c>
      <c r="E345" s="22">
        <f t="shared" si="12"/>
        <v>340</v>
      </c>
      <c r="F345" s="53"/>
      <c r="G345" s="12"/>
      <c r="H345" s="10"/>
      <c r="I345" s="27"/>
      <c r="J345" s="10"/>
      <c r="K345" s="12"/>
      <c r="L345" s="10"/>
      <c r="M345" s="10"/>
      <c r="N345" s="10"/>
      <c r="O345" s="10"/>
    </row>
    <row r="346" spans="1:15">
      <c r="A346" s="24"/>
      <c r="B346" s="40"/>
      <c r="C346" s="22" t="str">
        <f>IFERROR(VLOOKUP(B346,DBASE2!$B$5:$C$24,2,FALSE)," ")</f>
        <v xml:space="preserve"> </v>
      </c>
      <c r="D346" s="51" t="str">
        <f t="shared" si="11"/>
        <v/>
      </c>
      <c r="E346" s="22">
        <f t="shared" si="12"/>
        <v>341</v>
      </c>
      <c r="F346" s="53"/>
      <c r="G346" s="12"/>
      <c r="H346" s="10"/>
      <c r="I346" s="27"/>
      <c r="J346" s="10"/>
      <c r="K346" s="12"/>
      <c r="L346" s="10"/>
      <c r="M346" s="10"/>
      <c r="N346" s="10"/>
      <c r="O346" s="10"/>
    </row>
    <row r="347" spans="1:15">
      <c r="A347" s="24"/>
      <c r="B347" s="40"/>
      <c r="C347" s="22" t="str">
        <f>IFERROR(VLOOKUP(B347,DBASE2!$B$5:$C$24,2,FALSE)," ")</f>
        <v xml:space="preserve"> </v>
      </c>
      <c r="D347" s="51" t="str">
        <f t="shared" si="11"/>
        <v/>
      </c>
      <c r="E347" s="22">
        <f t="shared" si="12"/>
        <v>342</v>
      </c>
      <c r="F347" s="53"/>
      <c r="G347" s="12"/>
      <c r="H347" s="10"/>
      <c r="I347" s="27"/>
      <c r="J347" s="10"/>
      <c r="K347" s="12"/>
      <c r="L347" s="10"/>
      <c r="M347" s="10"/>
      <c r="N347" s="10"/>
      <c r="O347" s="10"/>
    </row>
    <row r="348" spans="1:15">
      <c r="A348" s="24"/>
      <c r="B348" s="40"/>
      <c r="C348" s="22" t="str">
        <f>IFERROR(VLOOKUP(B348,DBASE2!$B$5:$C$24,2,FALSE)," ")</f>
        <v xml:space="preserve"> </v>
      </c>
      <c r="D348" s="51" t="str">
        <f t="shared" si="11"/>
        <v/>
      </c>
      <c r="E348" s="22">
        <f t="shared" si="12"/>
        <v>343</v>
      </c>
      <c r="F348" s="53"/>
      <c r="G348" s="12"/>
      <c r="H348" s="10"/>
      <c r="I348" s="27"/>
      <c r="J348" s="10"/>
      <c r="K348" s="12"/>
      <c r="L348" s="10"/>
      <c r="M348" s="10"/>
      <c r="N348" s="10"/>
      <c r="O348" s="10"/>
    </row>
    <row r="349" spans="1:15">
      <c r="A349" s="24"/>
      <c r="B349" s="40"/>
      <c r="C349" s="22" t="str">
        <f>IFERROR(VLOOKUP(B349,DBASE2!$B$5:$C$24,2,FALSE)," ")</f>
        <v xml:space="preserve"> </v>
      </c>
      <c r="D349" s="51" t="str">
        <f t="shared" si="11"/>
        <v/>
      </c>
      <c r="E349" s="22">
        <f t="shared" si="12"/>
        <v>344</v>
      </c>
      <c r="F349" s="53"/>
      <c r="G349" s="12"/>
      <c r="H349" s="10"/>
      <c r="I349" s="27"/>
      <c r="J349" s="10"/>
      <c r="K349" s="12"/>
      <c r="L349" s="10"/>
      <c r="M349" s="10"/>
      <c r="N349" s="10"/>
      <c r="O349" s="10"/>
    </row>
    <row r="350" spans="1:15">
      <c r="A350" s="24"/>
      <c r="B350" s="40"/>
      <c r="C350" s="22" t="str">
        <f>IFERROR(VLOOKUP(B350,DBASE2!$B$5:$C$24,2,FALSE)," ")</f>
        <v xml:space="preserve"> </v>
      </c>
      <c r="D350" s="51" t="str">
        <f t="shared" si="11"/>
        <v/>
      </c>
      <c r="E350" s="22">
        <f t="shared" si="12"/>
        <v>345</v>
      </c>
      <c r="F350" s="53"/>
      <c r="G350" s="12"/>
      <c r="H350" s="10"/>
      <c r="I350" s="27"/>
      <c r="J350" s="10"/>
      <c r="K350" s="12"/>
      <c r="L350" s="10"/>
      <c r="M350" s="10"/>
      <c r="N350" s="10"/>
      <c r="O350" s="10"/>
    </row>
    <row r="351" spans="1:15">
      <c r="A351" s="24"/>
      <c r="B351" s="40"/>
      <c r="C351" s="22" t="str">
        <f>IFERROR(VLOOKUP(B351,DBASE2!$B$5:$C$24,2,FALSE)," ")</f>
        <v xml:space="preserve"> </v>
      </c>
      <c r="D351" s="51" t="str">
        <f t="shared" si="11"/>
        <v/>
      </c>
      <c r="E351" s="22">
        <f t="shared" si="12"/>
        <v>346</v>
      </c>
      <c r="F351" s="53"/>
      <c r="G351" s="12"/>
      <c r="H351" s="10"/>
      <c r="I351" s="27"/>
      <c r="J351" s="10"/>
      <c r="K351" s="12"/>
      <c r="L351" s="10"/>
      <c r="M351" s="10"/>
      <c r="N351" s="10"/>
      <c r="O351" s="10"/>
    </row>
    <row r="352" spans="1:15">
      <c r="A352" s="24"/>
      <c r="B352" s="40"/>
      <c r="C352" s="22" t="str">
        <f>IFERROR(VLOOKUP(B352,DBASE2!$B$5:$C$24,2,FALSE)," ")</f>
        <v xml:space="preserve"> </v>
      </c>
      <c r="D352" s="51" t="str">
        <f t="shared" si="11"/>
        <v/>
      </c>
      <c r="E352" s="22">
        <f t="shared" si="12"/>
        <v>347</v>
      </c>
      <c r="F352" s="53"/>
      <c r="G352" s="12"/>
      <c r="H352" s="10"/>
      <c r="I352" s="27"/>
      <c r="J352" s="10"/>
      <c r="K352" s="12"/>
      <c r="L352" s="10"/>
      <c r="M352" s="10"/>
      <c r="N352" s="10"/>
      <c r="O352" s="10"/>
    </row>
    <row r="353" spans="1:15">
      <c r="A353" s="24"/>
      <c r="B353" s="40"/>
      <c r="C353" s="22" t="str">
        <f>IFERROR(VLOOKUP(B353,DBASE2!$B$5:$C$24,2,FALSE)," ")</f>
        <v xml:space="preserve"> </v>
      </c>
      <c r="D353" s="51" t="str">
        <f t="shared" si="11"/>
        <v/>
      </c>
      <c r="E353" s="22">
        <f t="shared" si="12"/>
        <v>348</v>
      </c>
      <c r="F353" s="53"/>
      <c r="G353" s="12"/>
      <c r="H353" s="10"/>
      <c r="I353" s="27"/>
      <c r="J353" s="10"/>
      <c r="K353" s="12"/>
      <c r="L353" s="10"/>
      <c r="M353" s="10"/>
      <c r="N353" s="10"/>
      <c r="O353" s="10"/>
    </row>
    <row r="354" spans="1:15">
      <c r="A354" s="24"/>
      <c r="B354" s="40"/>
      <c r="C354" s="22" t="str">
        <f>IFERROR(VLOOKUP(B354,DBASE2!$B$5:$C$24,2,FALSE)," ")</f>
        <v xml:space="preserve"> </v>
      </c>
      <c r="D354" s="51" t="str">
        <f t="shared" si="11"/>
        <v/>
      </c>
      <c r="E354" s="22">
        <f t="shared" si="12"/>
        <v>349</v>
      </c>
      <c r="F354" s="53"/>
      <c r="G354" s="12"/>
      <c r="H354" s="10"/>
      <c r="I354" s="27"/>
      <c r="J354" s="10"/>
      <c r="K354" s="12"/>
      <c r="L354" s="10"/>
      <c r="M354" s="10"/>
      <c r="N354" s="10"/>
      <c r="O354" s="10"/>
    </row>
    <row r="355" spans="1:15">
      <c r="A355" s="24"/>
      <c r="B355" s="40"/>
      <c r="C355" s="22" t="str">
        <f>IFERROR(VLOOKUP(B355,DBASE2!$B$5:$C$24,2,FALSE)," ")</f>
        <v xml:space="preserve"> </v>
      </c>
      <c r="D355" s="51" t="str">
        <f t="shared" si="11"/>
        <v/>
      </c>
      <c r="E355" s="22">
        <f t="shared" si="12"/>
        <v>350</v>
      </c>
      <c r="F355" s="53"/>
      <c r="G355" s="12"/>
      <c r="H355" s="10"/>
      <c r="I355" s="27"/>
      <c r="J355" s="10"/>
      <c r="K355" s="12"/>
      <c r="L355" s="10"/>
      <c r="M355" s="10"/>
      <c r="N355" s="10"/>
      <c r="O355" s="10"/>
    </row>
    <row r="356" spans="1:15">
      <c r="A356" s="24"/>
      <c r="B356" s="40"/>
      <c r="C356" s="22" t="str">
        <f>IFERROR(VLOOKUP(B356,DBASE2!$B$5:$C$24,2,FALSE)," ")</f>
        <v xml:space="preserve"> </v>
      </c>
      <c r="D356" s="51" t="str">
        <f t="shared" si="11"/>
        <v/>
      </c>
      <c r="E356" s="22">
        <f t="shared" si="12"/>
        <v>351</v>
      </c>
      <c r="F356" s="53"/>
      <c r="G356" s="12"/>
      <c r="H356" s="10"/>
      <c r="I356" s="27"/>
      <c r="J356" s="10"/>
      <c r="K356" s="12"/>
      <c r="L356" s="10"/>
      <c r="M356" s="10"/>
      <c r="N356" s="10"/>
      <c r="O356" s="10"/>
    </row>
    <row r="357" spans="1:15">
      <c r="A357" s="24"/>
      <c r="B357" s="40"/>
      <c r="C357" s="22" t="str">
        <f>IFERROR(VLOOKUP(B357,DBASE2!$B$5:$C$24,2,FALSE)," ")</f>
        <v xml:space="preserve"> </v>
      </c>
      <c r="D357" s="51" t="str">
        <f t="shared" si="11"/>
        <v/>
      </c>
      <c r="E357" s="22">
        <f t="shared" si="12"/>
        <v>352</v>
      </c>
      <c r="F357" s="53"/>
      <c r="G357" s="12"/>
      <c r="H357" s="10"/>
      <c r="I357" s="27"/>
      <c r="J357" s="10"/>
      <c r="K357" s="12"/>
      <c r="L357" s="10"/>
      <c r="M357" s="10"/>
      <c r="N357" s="10"/>
      <c r="O357" s="10"/>
    </row>
    <row r="358" spans="1:15">
      <c r="A358" s="24"/>
      <c r="B358" s="40"/>
      <c r="C358" s="22" t="str">
        <f>IFERROR(VLOOKUP(B358,DBASE2!$B$5:$C$24,2,FALSE)," ")</f>
        <v xml:space="preserve"> </v>
      </c>
      <c r="D358" s="51" t="str">
        <f t="shared" si="11"/>
        <v/>
      </c>
      <c r="E358" s="22">
        <f t="shared" si="12"/>
        <v>353</v>
      </c>
      <c r="F358" s="53"/>
      <c r="G358" s="12"/>
      <c r="H358" s="10"/>
      <c r="I358" s="27"/>
      <c r="J358" s="10"/>
      <c r="K358" s="12"/>
      <c r="L358" s="10"/>
      <c r="M358" s="10"/>
      <c r="N358" s="10"/>
      <c r="O358" s="10"/>
    </row>
    <row r="359" spans="1:15">
      <c r="A359" s="24"/>
      <c r="B359" s="40"/>
      <c r="C359" s="22" t="str">
        <f>IFERROR(VLOOKUP(B359,DBASE2!$B$5:$C$24,2,FALSE)," ")</f>
        <v xml:space="preserve"> </v>
      </c>
      <c r="D359" s="51" t="str">
        <f t="shared" si="11"/>
        <v/>
      </c>
      <c r="E359" s="22">
        <f t="shared" si="12"/>
        <v>354</v>
      </c>
      <c r="F359" s="53"/>
      <c r="G359" s="12"/>
      <c r="H359" s="10"/>
      <c r="I359" s="27"/>
      <c r="J359" s="10"/>
      <c r="K359" s="12"/>
      <c r="L359" s="10"/>
      <c r="M359" s="10"/>
      <c r="N359" s="10"/>
      <c r="O359" s="10"/>
    </row>
    <row r="360" spans="1:15">
      <c r="A360" s="24"/>
      <c r="B360" s="40"/>
      <c r="C360" s="22" t="str">
        <f>IFERROR(VLOOKUP(B360,DBASE2!$B$5:$C$24,2,FALSE)," ")</f>
        <v xml:space="preserve"> </v>
      </c>
      <c r="D360" s="51" t="str">
        <f t="shared" si="11"/>
        <v/>
      </c>
      <c r="E360" s="22">
        <f t="shared" si="12"/>
        <v>355</v>
      </c>
      <c r="F360" s="53"/>
      <c r="G360" s="12"/>
      <c r="H360" s="10"/>
      <c r="I360" s="27"/>
      <c r="J360" s="10"/>
      <c r="K360" s="12"/>
      <c r="L360" s="10"/>
      <c r="M360" s="10"/>
      <c r="N360" s="10"/>
      <c r="O360" s="10"/>
    </row>
    <row r="361" spans="1:15">
      <c r="A361" s="24"/>
      <c r="B361" s="40"/>
      <c r="C361" s="22" t="str">
        <f>IFERROR(VLOOKUP(B361,DBASE2!$B$5:$C$24,2,FALSE)," ")</f>
        <v xml:space="preserve"> </v>
      </c>
      <c r="D361" s="51" t="str">
        <f t="shared" si="11"/>
        <v/>
      </c>
      <c r="E361" s="22">
        <f t="shared" si="12"/>
        <v>356</v>
      </c>
      <c r="F361" s="53"/>
      <c r="G361" s="12"/>
      <c r="H361" s="10"/>
      <c r="I361" s="27"/>
      <c r="J361" s="10"/>
      <c r="K361" s="12"/>
      <c r="L361" s="10"/>
      <c r="M361" s="10"/>
      <c r="N361" s="10"/>
      <c r="O361" s="10"/>
    </row>
    <row r="362" spans="1:15">
      <c r="A362" s="24"/>
      <c r="B362" s="40"/>
      <c r="C362" s="22" t="str">
        <f>IFERROR(VLOOKUP(B362,DBASE2!$B$5:$C$24,2,FALSE)," ")</f>
        <v xml:space="preserve"> </v>
      </c>
      <c r="D362" s="51" t="str">
        <f t="shared" si="11"/>
        <v/>
      </c>
      <c r="E362" s="22">
        <f t="shared" si="12"/>
        <v>357</v>
      </c>
      <c r="F362" s="53"/>
      <c r="G362" s="12"/>
      <c r="H362" s="10"/>
      <c r="I362" s="27"/>
      <c r="J362" s="10"/>
      <c r="K362" s="12"/>
      <c r="L362" s="10"/>
      <c r="M362" s="10"/>
      <c r="N362" s="10"/>
      <c r="O362" s="10"/>
    </row>
    <row r="363" spans="1:15">
      <c r="A363" s="24"/>
      <c r="B363" s="40"/>
      <c r="C363" s="22" t="str">
        <f>IFERROR(VLOOKUP(B363,DBASE2!$B$5:$C$24,2,FALSE)," ")</f>
        <v xml:space="preserve"> </v>
      </c>
      <c r="D363" s="51" t="str">
        <f t="shared" si="11"/>
        <v/>
      </c>
      <c r="E363" s="22">
        <f t="shared" si="12"/>
        <v>358</v>
      </c>
      <c r="F363" s="53"/>
      <c r="G363" s="12"/>
      <c r="H363" s="10"/>
      <c r="I363" s="27"/>
      <c r="J363" s="10"/>
      <c r="K363" s="12"/>
      <c r="L363" s="10"/>
      <c r="M363" s="10"/>
      <c r="N363" s="10"/>
      <c r="O363" s="10"/>
    </row>
    <row r="364" spans="1:15">
      <c r="A364" s="24"/>
      <c r="B364" s="40"/>
      <c r="C364" s="22" t="str">
        <f>IFERROR(VLOOKUP(B364,DBASE2!$B$5:$C$24,2,FALSE)," ")</f>
        <v xml:space="preserve"> </v>
      </c>
      <c r="D364" s="51" t="str">
        <f t="shared" si="11"/>
        <v/>
      </c>
      <c r="E364" s="22">
        <f t="shared" si="12"/>
        <v>359</v>
      </c>
      <c r="F364" s="53"/>
      <c r="G364" s="12"/>
      <c r="H364" s="10"/>
      <c r="I364" s="27"/>
      <c r="J364" s="10"/>
      <c r="K364" s="12"/>
      <c r="L364" s="10"/>
      <c r="M364" s="10"/>
      <c r="N364" s="10"/>
      <c r="O364" s="10"/>
    </row>
    <row r="365" spans="1:15">
      <c r="A365" s="24"/>
      <c r="B365" s="40"/>
      <c r="C365" s="22" t="str">
        <f>IFERROR(VLOOKUP(B365,DBASE2!$B$5:$C$24,2,FALSE)," ")</f>
        <v xml:space="preserve"> </v>
      </c>
      <c r="D365" s="51" t="str">
        <f t="shared" si="11"/>
        <v/>
      </c>
      <c r="E365" s="22">
        <f t="shared" si="12"/>
        <v>360</v>
      </c>
      <c r="F365" s="53"/>
      <c r="G365" s="12"/>
      <c r="H365" s="10"/>
      <c r="I365" s="27"/>
      <c r="J365" s="10"/>
      <c r="K365" s="12"/>
      <c r="L365" s="10"/>
      <c r="M365" s="10"/>
      <c r="N365" s="10"/>
      <c r="O365" s="10"/>
    </row>
    <row r="366" spans="1:15">
      <c r="A366" s="24"/>
      <c r="B366" s="40"/>
      <c r="C366" s="22" t="str">
        <f>IFERROR(VLOOKUP(B366,DBASE2!$B$5:$C$24,2,FALSE)," ")</f>
        <v xml:space="preserve"> </v>
      </c>
      <c r="D366" s="51" t="str">
        <f t="shared" si="11"/>
        <v/>
      </c>
      <c r="E366" s="22">
        <f t="shared" si="12"/>
        <v>361</v>
      </c>
      <c r="F366" s="53"/>
      <c r="G366" s="12"/>
      <c r="H366" s="10"/>
      <c r="I366" s="27"/>
      <c r="J366" s="10"/>
      <c r="K366" s="12"/>
      <c r="L366" s="10"/>
      <c r="M366" s="10"/>
      <c r="N366" s="10"/>
      <c r="O366" s="10"/>
    </row>
    <row r="367" spans="1:15">
      <c r="A367" s="24"/>
      <c r="B367" s="40"/>
      <c r="C367" s="22" t="str">
        <f>IFERROR(VLOOKUP(B367,DBASE2!$B$5:$C$24,2,FALSE)," ")</f>
        <v xml:space="preserve"> </v>
      </c>
      <c r="D367" s="51" t="str">
        <f t="shared" si="11"/>
        <v/>
      </c>
      <c r="E367" s="22">
        <f t="shared" si="12"/>
        <v>362</v>
      </c>
      <c r="F367" s="53"/>
      <c r="G367" s="12"/>
      <c r="H367" s="10"/>
      <c r="I367" s="27"/>
      <c r="J367" s="10"/>
      <c r="K367" s="12"/>
      <c r="L367" s="10"/>
      <c r="M367" s="10"/>
      <c r="N367" s="10"/>
      <c r="O367" s="10"/>
    </row>
    <row r="368" spans="1:15">
      <c r="A368" s="24"/>
      <c r="B368" s="40"/>
      <c r="C368" s="22" t="str">
        <f>IFERROR(VLOOKUP(B368,DBASE2!$B$5:$C$24,2,FALSE)," ")</f>
        <v xml:space="preserve"> </v>
      </c>
      <c r="D368" s="51" t="str">
        <f t="shared" si="11"/>
        <v/>
      </c>
      <c r="E368" s="22">
        <f t="shared" si="12"/>
        <v>363</v>
      </c>
      <c r="F368" s="53"/>
      <c r="G368" s="12"/>
      <c r="H368" s="10"/>
      <c r="I368" s="27"/>
      <c r="J368" s="10"/>
      <c r="K368" s="12"/>
      <c r="L368" s="10"/>
      <c r="M368" s="10"/>
      <c r="N368" s="10"/>
      <c r="O368" s="10"/>
    </row>
    <row r="369" spans="1:15">
      <c r="A369" s="24"/>
      <c r="B369" s="40"/>
      <c r="C369" s="22" t="str">
        <f>IFERROR(VLOOKUP(B369,DBASE2!$B$5:$C$24,2,FALSE)," ")</f>
        <v xml:space="preserve"> </v>
      </c>
      <c r="D369" s="51" t="str">
        <f t="shared" si="11"/>
        <v/>
      </c>
      <c r="E369" s="22">
        <f t="shared" si="12"/>
        <v>364</v>
      </c>
      <c r="F369" s="53"/>
      <c r="G369" s="12"/>
      <c r="H369" s="10"/>
      <c r="I369" s="27"/>
      <c r="J369" s="10"/>
      <c r="K369" s="12"/>
      <c r="L369" s="10"/>
      <c r="M369" s="10"/>
      <c r="N369" s="10"/>
      <c r="O369" s="10"/>
    </row>
    <row r="370" spans="1:15">
      <c r="A370" s="24"/>
      <c r="B370" s="40"/>
      <c r="C370" s="22" t="str">
        <f>IFERROR(VLOOKUP(B370,DBASE2!$B$5:$C$24,2,FALSE)," ")</f>
        <v xml:space="preserve"> </v>
      </c>
      <c r="D370" s="51" t="str">
        <f t="shared" si="11"/>
        <v/>
      </c>
      <c r="E370" s="22">
        <f t="shared" si="12"/>
        <v>365</v>
      </c>
      <c r="F370" s="53"/>
      <c r="G370" s="12"/>
      <c r="H370" s="10"/>
      <c r="I370" s="27"/>
      <c r="J370" s="10"/>
      <c r="K370" s="12"/>
      <c r="L370" s="10"/>
      <c r="M370" s="10"/>
      <c r="N370" s="10"/>
      <c r="O370" s="10"/>
    </row>
    <row r="371" spans="1:15">
      <c r="A371" s="24"/>
      <c r="B371" s="40"/>
      <c r="C371" s="22" t="str">
        <f>IFERROR(VLOOKUP(B371,DBASE2!$B$5:$C$24,2,FALSE)," ")</f>
        <v xml:space="preserve"> </v>
      </c>
      <c r="D371" s="51" t="str">
        <f t="shared" si="11"/>
        <v/>
      </c>
      <c r="E371" s="22">
        <f t="shared" si="12"/>
        <v>366</v>
      </c>
      <c r="F371" s="53"/>
      <c r="G371" s="12"/>
      <c r="H371" s="10"/>
      <c r="I371" s="27"/>
      <c r="J371" s="10"/>
      <c r="K371" s="12"/>
      <c r="L371" s="10"/>
      <c r="M371" s="10"/>
      <c r="N371" s="10"/>
      <c r="O371" s="10"/>
    </row>
    <row r="372" spans="1:15">
      <c r="A372" s="24"/>
      <c r="B372" s="40"/>
      <c r="C372" s="22" t="str">
        <f>IFERROR(VLOOKUP(B372,DBASE2!$B$5:$C$24,2,FALSE)," ")</f>
        <v xml:space="preserve"> </v>
      </c>
      <c r="D372" s="51" t="str">
        <f t="shared" si="11"/>
        <v/>
      </c>
      <c r="E372" s="22">
        <f t="shared" si="12"/>
        <v>367</v>
      </c>
      <c r="F372" s="53"/>
      <c r="G372" s="12"/>
      <c r="H372" s="10"/>
      <c r="I372" s="27"/>
      <c r="J372" s="10"/>
      <c r="K372" s="12"/>
      <c r="L372" s="10"/>
      <c r="M372" s="10"/>
      <c r="N372" s="10"/>
      <c r="O372" s="10"/>
    </row>
    <row r="373" spans="1:15">
      <c r="A373" s="24"/>
      <c r="B373" s="40"/>
      <c r="C373" s="22" t="str">
        <f>IFERROR(VLOOKUP(B373,DBASE2!$B$5:$C$24,2,FALSE)," ")</f>
        <v xml:space="preserve"> </v>
      </c>
      <c r="D373" s="51" t="str">
        <f t="shared" si="11"/>
        <v/>
      </c>
      <c r="E373" s="22">
        <f t="shared" si="12"/>
        <v>368</v>
      </c>
      <c r="F373" s="53"/>
      <c r="G373" s="12"/>
      <c r="H373" s="10"/>
      <c r="I373" s="27"/>
      <c r="J373" s="10"/>
      <c r="K373" s="12"/>
      <c r="L373" s="10"/>
      <c r="M373" s="10"/>
      <c r="N373" s="10"/>
      <c r="O373" s="10"/>
    </row>
    <row r="374" spans="1:15">
      <c r="A374" s="24"/>
      <c r="B374" s="40"/>
      <c r="C374" s="22" t="str">
        <f>IFERROR(VLOOKUP(B374,DBASE2!$B$5:$C$24,2,FALSE)," ")</f>
        <v xml:space="preserve"> </v>
      </c>
      <c r="D374" s="51" t="str">
        <f t="shared" si="11"/>
        <v/>
      </c>
      <c r="E374" s="22">
        <f t="shared" si="12"/>
        <v>369</v>
      </c>
      <c r="F374" s="53"/>
      <c r="G374" s="12"/>
      <c r="H374" s="10"/>
      <c r="I374" s="27"/>
      <c r="J374" s="10"/>
      <c r="K374" s="12"/>
      <c r="L374" s="10"/>
      <c r="M374" s="10"/>
      <c r="N374" s="10"/>
      <c r="O374" s="10"/>
    </row>
    <row r="375" spans="1:15">
      <c r="A375" s="24"/>
      <c r="B375" s="40"/>
      <c r="C375" s="22" t="str">
        <f>IFERROR(VLOOKUP(B375,DBASE2!$B$5:$C$24,2,FALSE)," ")</f>
        <v xml:space="preserve"> </v>
      </c>
      <c r="D375" s="51" t="str">
        <f t="shared" si="11"/>
        <v/>
      </c>
      <c r="E375" s="22">
        <f t="shared" si="12"/>
        <v>370</v>
      </c>
      <c r="F375" s="53"/>
      <c r="G375" s="12"/>
      <c r="H375" s="10"/>
      <c r="I375" s="27"/>
      <c r="J375" s="10"/>
      <c r="K375" s="12"/>
      <c r="L375" s="10"/>
      <c r="M375" s="10"/>
      <c r="N375" s="10"/>
      <c r="O375" s="10"/>
    </row>
    <row r="376" spans="1:15">
      <c r="A376" s="24"/>
      <c r="B376" s="40"/>
      <c r="C376" s="22" t="str">
        <f>IFERROR(VLOOKUP(B376,DBASE2!$B$5:$C$24,2,FALSE)," ")</f>
        <v xml:space="preserve"> </v>
      </c>
      <c r="D376" s="51" t="str">
        <f t="shared" si="11"/>
        <v/>
      </c>
      <c r="E376" s="22">
        <f t="shared" si="12"/>
        <v>371</v>
      </c>
      <c r="F376" s="53"/>
      <c r="G376" s="12"/>
      <c r="H376" s="10"/>
      <c r="I376" s="27"/>
      <c r="J376" s="10"/>
      <c r="K376" s="12"/>
      <c r="L376" s="10"/>
      <c r="M376" s="10"/>
      <c r="N376" s="10"/>
      <c r="O376" s="10"/>
    </row>
    <row r="377" spans="1:15">
      <c r="A377" s="24"/>
      <c r="B377" s="40"/>
      <c r="C377" s="22" t="str">
        <f>IFERROR(VLOOKUP(B377,DBASE2!$B$5:$C$24,2,FALSE)," ")</f>
        <v xml:space="preserve"> </v>
      </c>
      <c r="D377" s="51" t="str">
        <f t="shared" si="11"/>
        <v/>
      </c>
      <c r="E377" s="22">
        <f t="shared" si="12"/>
        <v>372</v>
      </c>
      <c r="F377" s="53"/>
      <c r="G377" s="12"/>
      <c r="H377" s="10"/>
      <c r="I377" s="27"/>
      <c r="J377" s="10"/>
      <c r="K377" s="12"/>
      <c r="L377" s="10"/>
      <c r="M377" s="10"/>
      <c r="N377" s="10"/>
      <c r="O377" s="10"/>
    </row>
    <row r="378" spans="1:15">
      <c r="A378" s="24"/>
      <c r="B378" s="40"/>
      <c r="C378" s="22" t="str">
        <f>IFERROR(VLOOKUP(B378,DBASE2!$B$5:$C$24,2,FALSE)," ")</f>
        <v xml:space="preserve"> </v>
      </c>
      <c r="D378" s="51" t="str">
        <f t="shared" si="11"/>
        <v/>
      </c>
      <c r="E378" s="22">
        <f t="shared" si="12"/>
        <v>373</v>
      </c>
      <c r="F378" s="53"/>
      <c r="G378" s="12"/>
      <c r="H378" s="10"/>
      <c r="I378" s="27"/>
      <c r="J378" s="10"/>
      <c r="K378" s="12"/>
      <c r="L378" s="10"/>
      <c r="M378" s="10"/>
      <c r="N378" s="10"/>
      <c r="O378" s="10"/>
    </row>
    <row r="379" spans="1:15">
      <c r="A379" s="24"/>
      <c r="B379" s="40"/>
      <c r="C379" s="22" t="str">
        <f>IFERROR(VLOOKUP(B379,DBASE2!$B$5:$C$24,2,FALSE)," ")</f>
        <v xml:space="preserve"> </v>
      </c>
      <c r="D379" s="51" t="str">
        <f t="shared" si="11"/>
        <v/>
      </c>
      <c r="E379" s="22">
        <f t="shared" si="12"/>
        <v>374</v>
      </c>
      <c r="F379" s="53"/>
      <c r="G379" s="12"/>
      <c r="H379" s="10"/>
      <c r="I379" s="27"/>
      <c r="J379" s="10"/>
      <c r="K379" s="12"/>
      <c r="L379" s="10"/>
      <c r="M379" s="10"/>
      <c r="N379" s="10"/>
      <c r="O379" s="10"/>
    </row>
    <row r="380" spans="1:15">
      <c r="A380" s="24"/>
      <c r="B380" s="40"/>
      <c r="C380" s="22" t="str">
        <f>IFERROR(VLOOKUP(B380,DBASE2!$B$5:$C$24,2,FALSE)," ")</f>
        <v xml:space="preserve"> </v>
      </c>
      <c r="D380" s="51" t="str">
        <f t="shared" si="11"/>
        <v/>
      </c>
      <c r="E380" s="22">
        <f t="shared" si="12"/>
        <v>375</v>
      </c>
      <c r="F380" s="53"/>
      <c r="G380" s="12"/>
      <c r="H380" s="10"/>
      <c r="I380" s="27"/>
      <c r="J380" s="10"/>
      <c r="K380" s="12"/>
      <c r="L380" s="10"/>
      <c r="M380" s="10"/>
      <c r="N380" s="10"/>
      <c r="O380" s="10"/>
    </row>
    <row r="381" spans="1:15">
      <c r="A381" s="24"/>
      <c r="B381" s="40"/>
      <c r="C381" s="22" t="str">
        <f>IFERROR(VLOOKUP(B381,DBASE2!$B$5:$C$24,2,FALSE)," ")</f>
        <v xml:space="preserve"> </v>
      </c>
      <c r="D381" s="51" t="str">
        <f t="shared" si="11"/>
        <v/>
      </c>
      <c r="E381" s="22">
        <f t="shared" si="12"/>
        <v>376</v>
      </c>
      <c r="F381" s="53"/>
      <c r="G381" s="12"/>
      <c r="H381" s="10"/>
      <c r="I381" s="27"/>
      <c r="J381" s="10"/>
      <c r="K381" s="12"/>
      <c r="L381" s="10"/>
      <c r="M381" s="10"/>
      <c r="N381" s="10"/>
      <c r="O381" s="10"/>
    </row>
    <row r="382" spans="1:15">
      <c r="A382" s="24"/>
      <c r="B382" s="40"/>
      <c r="C382" s="22" t="str">
        <f>IFERROR(VLOOKUP(B382,DBASE2!$B$5:$C$24,2,FALSE)," ")</f>
        <v xml:space="preserve"> </v>
      </c>
      <c r="D382" s="51" t="str">
        <f t="shared" si="11"/>
        <v/>
      </c>
      <c r="E382" s="22">
        <f t="shared" si="12"/>
        <v>377</v>
      </c>
      <c r="F382" s="53"/>
      <c r="G382" s="12"/>
      <c r="H382" s="10"/>
      <c r="I382" s="27"/>
      <c r="J382" s="10"/>
      <c r="K382" s="12"/>
      <c r="L382" s="10"/>
      <c r="M382" s="10"/>
      <c r="N382" s="10"/>
      <c r="O382" s="10"/>
    </row>
    <row r="383" spans="1:15">
      <c r="A383" s="24"/>
      <c r="B383" s="40"/>
      <c r="C383" s="22" t="str">
        <f>IFERROR(VLOOKUP(B383,DBASE2!$B$5:$C$24,2,FALSE)," ")</f>
        <v xml:space="preserve"> </v>
      </c>
      <c r="D383" s="51" t="str">
        <f t="shared" si="11"/>
        <v/>
      </c>
      <c r="E383" s="22">
        <f t="shared" si="12"/>
        <v>378</v>
      </c>
      <c r="F383" s="53"/>
      <c r="G383" s="12"/>
      <c r="H383" s="10"/>
      <c r="I383" s="27"/>
      <c r="J383" s="10"/>
      <c r="K383" s="12"/>
      <c r="L383" s="10"/>
      <c r="M383" s="10"/>
      <c r="N383" s="10"/>
      <c r="O383" s="10"/>
    </row>
    <row r="384" spans="1:15">
      <c r="A384" s="24"/>
      <c r="B384" s="40"/>
      <c r="C384" s="22" t="str">
        <f>IFERROR(VLOOKUP(B384,DBASE2!$B$5:$C$24,2,FALSE)," ")</f>
        <v xml:space="preserve"> </v>
      </c>
      <c r="D384" s="51" t="str">
        <f t="shared" si="11"/>
        <v/>
      </c>
      <c r="E384" s="22">
        <f t="shared" si="12"/>
        <v>379</v>
      </c>
      <c r="F384" s="53"/>
      <c r="G384" s="12"/>
      <c r="H384" s="10"/>
      <c r="I384" s="27"/>
      <c r="J384" s="10"/>
      <c r="K384" s="12"/>
      <c r="L384" s="10"/>
      <c r="M384" s="10"/>
      <c r="N384" s="10"/>
      <c r="O384" s="10"/>
    </row>
    <row r="385" spans="1:15">
      <c r="A385" s="24"/>
      <c r="B385" s="40"/>
      <c r="C385" s="22" t="str">
        <f>IFERROR(VLOOKUP(B385,DBASE2!$B$5:$C$24,2,FALSE)," ")</f>
        <v xml:space="preserve"> </v>
      </c>
      <c r="D385" s="51" t="str">
        <f t="shared" si="11"/>
        <v/>
      </c>
      <c r="E385" s="22">
        <f t="shared" si="12"/>
        <v>380</v>
      </c>
      <c r="F385" s="53"/>
      <c r="G385" s="12"/>
      <c r="H385" s="10"/>
      <c r="I385" s="27"/>
      <c r="J385" s="10"/>
      <c r="K385" s="12"/>
      <c r="L385" s="10"/>
      <c r="M385" s="10"/>
      <c r="N385" s="10"/>
      <c r="O385" s="10"/>
    </row>
    <row r="386" spans="1:15">
      <c r="A386" s="24"/>
      <c r="B386" s="40"/>
      <c r="C386" s="22" t="str">
        <f>IFERROR(VLOOKUP(B386,DBASE2!$B$5:$C$24,2,FALSE)," ")</f>
        <v xml:space="preserve"> </v>
      </c>
      <c r="D386" s="51" t="str">
        <f t="shared" si="11"/>
        <v/>
      </c>
      <c r="E386" s="22">
        <f t="shared" si="12"/>
        <v>381</v>
      </c>
      <c r="F386" s="53"/>
      <c r="G386" s="12"/>
      <c r="H386" s="10"/>
      <c r="I386" s="27"/>
      <c r="J386" s="10"/>
      <c r="K386" s="12"/>
      <c r="L386" s="10"/>
      <c r="M386" s="10"/>
      <c r="N386" s="10"/>
      <c r="O386" s="10"/>
    </row>
    <row r="387" spans="1:15">
      <c r="A387" s="24"/>
      <c r="B387" s="40"/>
      <c r="C387" s="22" t="str">
        <f>IFERROR(VLOOKUP(B387,DBASE2!$B$5:$C$24,2,FALSE)," ")</f>
        <v xml:space="preserve"> </v>
      </c>
      <c r="D387" s="51" t="str">
        <f t="shared" si="11"/>
        <v/>
      </c>
      <c r="E387" s="22">
        <f t="shared" si="12"/>
        <v>382</v>
      </c>
      <c r="F387" s="53"/>
      <c r="G387" s="12"/>
      <c r="H387" s="10"/>
      <c r="I387" s="27"/>
      <c r="J387" s="10"/>
      <c r="K387" s="12"/>
      <c r="L387" s="10"/>
      <c r="M387" s="10"/>
      <c r="N387" s="10"/>
      <c r="O387" s="10"/>
    </row>
    <row r="388" spans="1:15">
      <c r="A388" s="24"/>
      <c r="B388" s="40"/>
      <c r="C388" s="22" t="str">
        <f>IFERROR(VLOOKUP(B388,DBASE2!$B$5:$C$24,2,FALSE)," ")</f>
        <v xml:space="preserve"> </v>
      </c>
      <c r="D388" s="51" t="str">
        <f t="shared" si="11"/>
        <v/>
      </c>
      <c r="E388" s="22">
        <f t="shared" si="12"/>
        <v>383</v>
      </c>
      <c r="F388" s="53"/>
      <c r="G388" s="12"/>
      <c r="H388" s="10"/>
      <c r="I388" s="27"/>
      <c r="J388" s="10"/>
      <c r="K388" s="12"/>
      <c r="L388" s="10"/>
      <c r="M388" s="10"/>
      <c r="N388" s="10"/>
      <c r="O388" s="10"/>
    </row>
    <row r="389" spans="1:15">
      <c r="A389" s="24"/>
      <c r="B389" s="40"/>
      <c r="C389" s="22" t="str">
        <f>IFERROR(VLOOKUP(B389,DBASE2!$B$5:$C$24,2,FALSE)," ")</f>
        <v xml:space="preserve"> </v>
      </c>
      <c r="D389" s="51" t="str">
        <f t="shared" si="11"/>
        <v/>
      </c>
      <c r="E389" s="22">
        <f t="shared" si="12"/>
        <v>384</v>
      </c>
      <c r="F389" s="53"/>
      <c r="G389" s="12"/>
      <c r="H389" s="10"/>
      <c r="I389" s="27"/>
      <c r="J389" s="10"/>
      <c r="K389" s="12"/>
      <c r="L389" s="10"/>
      <c r="M389" s="10"/>
      <c r="N389" s="10"/>
      <c r="O389" s="10"/>
    </row>
    <row r="390" spans="1:15">
      <c r="A390" s="24"/>
      <c r="B390" s="40"/>
      <c r="C390" s="22" t="str">
        <f>IFERROR(VLOOKUP(B390,DBASE2!$B$5:$C$24,2,FALSE)," ")</f>
        <v xml:space="preserve"> </v>
      </c>
      <c r="D390" s="51" t="str">
        <f t="shared" si="11"/>
        <v/>
      </c>
      <c r="E390" s="22">
        <f t="shared" si="12"/>
        <v>385</v>
      </c>
      <c r="F390" s="53"/>
      <c r="G390" s="12"/>
      <c r="H390" s="10"/>
      <c r="I390" s="27"/>
      <c r="J390" s="10"/>
      <c r="K390" s="12"/>
      <c r="L390" s="10"/>
      <c r="M390" s="10"/>
      <c r="N390" s="10"/>
      <c r="O390" s="10"/>
    </row>
    <row r="391" spans="1:15">
      <c r="A391" s="24"/>
      <c r="B391" s="40"/>
      <c r="C391" s="22" t="str">
        <f>IFERROR(VLOOKUP(B391,DBASE2!$B$5:$C$24,2,FALSE)," ")</f>
        <v xml:space="preserve"> </v>
      </c>
      <c r="D391" s="51" t="str">
        <f t="shared" ref="D391:D454" si="13">RIGHT(I391,4)</f>
        <v/>
      </c>
      <c r="E391" s="22">
        <f t="shared" si="12"/>
        <v>386</v>
      </c>
      <c r="F391" s="53"/>
      <c r="G391" s="12"/>
      <c r="H391" s="10"/>
      <c r="I391" s="27"/>
      <c r="J391" s="10"/>
      <c r="K391" s="12"/>
      <c r="L391" s="10"/>
      <c r="M391" s="10"/>
      <c r="N391" s="10"/>
      <c r="O391" s="10"/>
    </row>
    <row r="392" spans="1:15">
      <c r="A392" s="24"/>
      <c r="B392" s="40"/>
      <c r="C392" s="22" t="str">
        <f>IFERROR(VLOOKUP(B392,DBASE2!$B$5:$C$24,2,FALSE)," ")</f>
        <v xml:space="preserve"> </v>
      </c>
      <c r="D392" s="51" t="str">
        <f t="shared" si="13"/>
        <v/>
      </c>
      <c r="E392" s="22">
        <f t="shared" si="12"/>
        <v>387</v>
      </c>
      <c r="F392" s="53"/>
      <c r="G392" s="12"/>
      <c r="H392" s="10"/>
      <c r="I392" s="27"/>
      <c r="J392" s="10"/>
      <c r="K392" s="12"/>
      <c r="L392" s="10"/>
      <c r="M392" s="10"/>
      <c r="N392" s="10"/>
      <c r="O392" s="10"/>
    </row>
    <row r="393" spans="1:15">
      <c r="A393" s="24"/>
      <c r="B393" s="40"/>
      <c r="C393" s="22" t="str">
        <f>IFERROR(VLOOKUP(B393,DBASE2!$B$5:$C$24,2,FALSE)," ")</f>
        <v xml:space="preserve"> </v>
      </c>
      <c r="D393" s="51" t="str">
        <f t="shared" si="13"/>
        <v/>
      </c>
      <c r="E393" s="22">
        <f t="shared" si="12"/>
        <v>388</v>
      </c>
      <c r="F393" s="53"/>
      <c r="G393" s="12"/>
      <c r="H393" s="10"/>
      <c r="I393" s="27"/>
      <c r="J393" s="10"/>
      <c r="K393" s="12"/>
      <c r="L393" s="10"/>
      <c r="M393" s="10"/>
      <c r="N393" s="10"/>
      <c r="O393" s="10"/>
    </row>
    <row r="394" spans="1:15">
      <c r="A394" s="24"/>
      <c r="B394" s="40"/>
      <c r="C394" s="22" t="str">
        <f>IFERROR(VLOOKUP(B394,DBASE2!$B$5:$C$24,2,FALSE)," ")</f>
        <v xml:space="preserve"> </v>
      </c>
      <c r="D394" s="51" t="str">
        <f t="shared" si="13"/>
        <v/>
      </c>
      <c r="E394" s="22">
        <f t="shared" si="12"/>
        <v>389</v>
      </c>
      <c r="F394" s="53"/>
      <c r="G394" s="12"/>
      <c r="H394" s="10"/>
      <c r="I394" s="27"/>
      <c r="J394" s="10"/>
      <c r="K394" s="12"/>
      <c r="L394" s="10"/>
      <c r="M394" s="10"/>
      <c r="N394" s="10"/>
      <c r="O394" s="10"/>
    </row>
    <row r="395" spans="1:15">
      <c r="A395" s="24"/>
      <c r="B395" s="40"/>
      <c r="C395" s="22" t="str">
        <f>IFERROR(VLOOKUP(B395,DBASE2!$B$5:$C$24,2,FALSE)," ")</f>
        <v xml:space="preserve"> </v>
      </c>
      <c r="D395" s="51" t="str">
        <f t="shared" si="13"/>
        <v/>
      </c>
      <c r="E395" s="22">
        <f t="shared" ref="E395:E458" si="14">1+E394</f>
        <v>390</v>
      </c>
      <c r="F395" s="53"/>
      <c r="G395" s="12"/>
      <c r="H395" s="10"/>
      <c r="I395" s="27"/>
      <c r="J395" s="10"/>
      <c r="K395" s="12"/>
      <c r="L395" s="10"/>
      <c r="M395" s="10"/>
      <c r="N395" s="10"/>
      <c r="O395" s="10"/>
    </row>
    <row r="396" spans="1:15">
      <c r="A396" s="24"/>
      <c r="B396" s="40"/>
      <c r="C396" s="22" t="str">
        <f>IFERROR(VLOOKUP(B396,DBASE2!$B$5:$C$24,2,FALSE)," ")</f>
        <v xml:space="preserve"> </v>
      </c>
      <c r="D396" s="51" t="str">
        <f t="shared" si="13"/>
        <v/>
      </c>
      <c r="E396" s="22">
        <f t="shared" si="14"/>
        <v>391</v>
      </c>
      <c r="F396" s="53"/>
      <c r="G396" s="12"/>
      <c r="H396" s="10"/>
      <c r="I396" s="27"/>
      <c r="J396" s="10"/>
      <c r="K396" s="12"/>
      <c r="L396" s="10"/>
      <c r="M396" s="10"/>
      <c r="N396" s="10"/>
      <c r="O396" s="10"/>
    </row>
    <row r="397" spans="1:15">
      <c r="A397" s="24"/>
      <c r="B397" s="40"/>
      <c r="C397" s="22" t="str">
        <f>IFERROR(VLOOKUP(B397,DBASE2!$B$5:$C$24,2,FALSE)," ")</f>
        <v xml:space="preserve"> </v>
      </c>
      <c r="D397" s="51" t="str">
        <f t="shared" si="13"/>
        <v/>
      </c>
      <c r="E397" s="22">
        <f t="shared" si="14"/>
        <v>392</v>
      </c>
      <c r="F397" s="53"/>
      <c r="G397" s="12"/>
      <c r="H397" s="10"/>
      <c r="I397" s="27"/>
      <c r="J397" s="10"/>
      <c r="K397" s="12"/>
      <c r="L397" s="10"/>
      <c r="M397" s="10"/>
      <c r="N397" s="10"/>
      <c r="O397" s="10"/>
    </row>
    <row r="398" spans="1:15">
      <c r="A398" s="24"/>
      <c r="B398" s="40"/>
      <c r="C398" s="22" t="str">
        <f>IFERROR(VLOOKUP(B398,DBASE2!$B$5:$C$24,2,FALSE)," ")</f>
        <v xml:space="preserve"> </v>
      </c>
      <c r="D398" s="51" t="str">
        <f t="shared" si="13"/>
        <v/>
      </c>
      <c r="E398" s="22">
        <f t="shared" si="14"/>
        <v>393</v>
      </c>
      <c r="F398" s="53"/>
      <c r="G398" s="12"/>
      <c r="H398" s="10"/>
      <c r="I398" s="27"/>
      <c r="J398" s="10"/>
      <c r="K398" s="12"/>
      <c r="L398" s="10"/>
      <c r="M398" s="10"/>
      <c r="N398" s="10"/>
      <c r="O398" s="10"/>
    </row>
    <row r="399" spans="1:15">
      <c r="A399" s="24"/>
      <c r="B399" s="40"/>
      <c r="C399" s="22" t="str">
        <f>IFERROR(VLOOKUP(B399,DBASE2!$B$5:$C$24,2,FALSE)," ")</f>
        <v xml:space="preserve"> </v>
      </c>
      <c r="D399" s="51" t="str">
        <f t="shared" si="13"/>
        <v/>
      </c>
      <c r="E399" s="22">
        <f t="shared" si="14"/>
        <v>394</v>
      </c>
      <c r="F399" s="53"/>
      <c r="G399" s="12"/>
      <c r="H399" s="10"/>
      <c r="I399" s="27"/>
      <c r="J399" s="10"/>
      <c r="K399" s="12"/>
      <c r="L399" s="10"/>
      <c r="M399" s="10"/>
      <c r="N399" s="10"/>
      <c r="O399" s="10"/>
    </row>
    <row r="400" spans="1:15">
      <c r="A400" s="24"/>
      <c r="B400" s="40"/>
      <c r="C400" s="22" t="str">
        <f>IFERROR(VLOOKUP(B400,DBASE2!$B$5:$C$24,2,FALSE)," ")</f>
        <v xml:space="preserve"> </v>
      </c>
      <c r="D400" s="51" t="str">
        <f t="shared" si="13"/>
        <v/>
      </c>
      <c r="E400" s="22">
        <f t="shared" si="14"/>
        <v>395</v>
      </c>
      <c r="F400" s="53"/>
      <c r="G400" s="12"/>
      <c r="H400" s="10"/>
      <c r="I400" s="27"/>
      <c r="J400" s="10"/>
      <c r="K400" s="12"/>
      <c r="L400" s="10"/>
      <c r="M400" s="10"/>
      <c r="N400" s="10"/>
      <c r="O400" s="10"/>
    </row>
    <row r="401" spans="1:15">
      <c r="A401" s="24"/>
      <c r="B401" s="40"/>
      <c r="C401" s="22" t="str">
        <f>IFERROR(VLOOKUP(B401,DBASE2!$B$5:$C$24,2,FALSE)," ")</f>
        <v xml:space="preserve"> </v>
      </c>
      <c r="D401" s="51" t="str">
        <f t="shared" si="13"/>
        <v/>
      </c>
      <c r="E401" s="22">
        <f t="shared" si="14"/>
        <v>396</v>
      </c>
      <c r="F401" s="53"/>
      <c r="G401" s="12"/>
      <c r="H401" s="10"/>
      <c r="I401" s="27"/>
      <c r="J401" s="10"/>
      <c r="K401" s="12"/>
      <c r="L401" s="10"/>
      <c r="M401" s="10"/>
      <c r="N401" s="10"/>
      <c r="O401" s="10"/>
    </row>
    <row r="402" spans="1:15">
      <c r="A402" s="24"/>
      <c r="B402" s="40"/>
      <c r="C402" s="22" t="str">
        <f>IFERROR(VLOOKUP(B402,DBASE2!$B$5:$C$24,2,FALSE)," ")</f>
        <v xml:space="preserve"> </v>
      </c>
      <c r="D402" s="51" t="str">
        <f t="shared" si="13"/>
        <v/>
      </c>
      <c r="E402" s="22">
        <f t="shared" si="14"/>
        <v>397</v>
      </c>
      <c r="F402" s="53"/>
      <c r="G402" s="12"/>
      <c r="H402" s="10"/>
      <c r="I402" s="27"/>
      <c r="J402" s="10"/>
      <c r="K402" s="12"/>
      <c r="L402" s="10"/>
      <c r="M402" s="10"/>
      <c r="N402" s="10"/>
      <c r="O402" s="10"/>
    </row>
    <row r="403" spans="1:15">
      <c r="A403" s="24"/>
      <c r="B403" s="40"/>
      <c r="C403" s="22" t="str">
        <f>IFERROR(VLOOKUP(B403,DBASE2!$B$5:$C$24,2,FALSE)," ")</f>
        <v xml:space="preserve"> </v>
      </c>
      <c r="D403" s="51" t="str">
        <f t="shared" si="13"/>
        <v/>
      </c>
      <c r="E403" s="22">
        <f t="shared" si="14"/>
        <v>398</v>
      </c>
      <c r="F403" s="53"/>
      <c r="G403" s="12"/>
      <c r="H403" s="10"/>
      <c r="I403" s="27"/>
      <c r="J403" s="10"/>
      <c r="K403" s="12"/>
      <c r="L403" s="10"/>
      <c r="M403" s="10"/>
      <c r="N403" s="10"/>
      <c r="O403" s="10"/>
    </row>
    <row r="404" spans="1:15">
      <c r="A404" s="24"/>
      <c r="B404" s="40"/>
      <c r="C404" s="22" t="str">
        <f>IFERROR(VLOOKUP(B404,DBASE2!$B$5:$C$24,2,FALSE)," ")</f>
        <v xml:space="preserve"> </v>
      </c>
      <c r="D404" s="51" t="str">
        <f t="shared" si="13"/>
        <v/>
      </c>
      <c r="E404" s="22">
        <f t="shared" si="14"/>
        <v>399</v>
      </c>
      <c r="F404" s="53"/>
      <c r="G404" s="12"/>
      <c r="H404" s="10"/>
      <c r="I404" s="27"/>
      <c r="J404" s="10"/>
      <c r="K404" s="12"/>
      <c r="L404" s="10"/>
      <c r="M404" s="10"/>
      <c r="N404" s="10"/>
      <c r="O404" s="10"/>
    </row>
    <row r="405" spans="1:15">
      <c r="A405" s="24"/>
      <c r="B405" s="40"/>
      <c r="C405" s="22" t="str">
        <f>IFERROR(VLOOKUP(B405,DBASE2!$B$5:$C$24,2,FALSE)," ")</f>
        <v xml:space="preserve"> </v>
      </c>
      <c r="D405" s="51" t="str">
        <f t="shared" si="13"/>
        <v/>
      </c>
      <c r="E405" s="22">
        <f t="shared" si="14"/>
        <v>400</v>
      </c>
      <c r="F405" s="53"/>
      <c r="G405" s="12"/>
      <c r="H405" s="10"/>
      <c r="I405" s="27"/>
      <c r="J405" s="10"/>
      <c r="K405" s="12"/>
      <c r="L405" s="10"/>
      <c r="M405" s="10"/>
      <c r="N405" s="10"/>
      <c r="O405" s="10"/>
    </row>
    <row r="406" spans="1:15">
      <c r="A406" s="24"/>
      <c r="B406" s="40"/>
      <c r="C406" s="22" t="str">
        <f>IFERROR(VLOOKUP(B406,DBASE2!$B$5:$C$24,2,FALSE)," ")</f>
        <v xml:space="preserve"> </v>
      </c>
      <c r="D406" s="51" t="str">
        <f t="shared" si="13"/>
        <v/>
      </c>
      <c r="E406" s="22">
        <f t="shared" si="14"/>
        <v>401</v>
      </c>
      <c r="F406" s="53"/>
      <c r="G406" s="12"/>
      <c r="H406" s="10"/>
      <c r="I406" s="27"/>
      <c r="J406" s="10"/>
      <c r="K406" s="12"/>
      <c r="L406" s="10"/>
      <c r="M406" s="10"/>
      <c r="N406" s="10"/>
      <c r="O406" s="10"/>
    </row>
    <row r="407" spans="1:15">
      <c r="A407" s="24"/>
      <c r="B407" s="40"/>
      <c r="C407" s="22" t="str">
        <f>IFERROR(VLOOKUP(B407,DBASE2!$B$5:$C$24,2,FALSE)," ")</f>
        <v xml:space="preserve"> </v>
      </c>
      <c r="D407" s="51" t="str">
        <f t="shared" si="13"/>
        <v/>
      </c>
      <c r="E407" s="22">
        <f t="shared" si="14"/>
        <v>402</v>
      </c>
      <c r="F407" s="53"/>
      <c r="G407" s="12"/>
      <c r="H407" s="10"/>
      <c r="I407" s="27"/>
      <c r="J407" s="10"/>
      <c r="K407" s="12"/>
      <c r="L407" s="10"/>
      <c r="M407" s="10"/>
      <c r="N407" s="10"/>
      <c r="O407" s="10"/>
    </row>
    <row r="408" spans="1:15">
      <c r="A408" s="24"/>
      <c r="B408" s="40"/>
      <c r="C408" s="22" t="str">
        <f>IFERROR(VLOOKUP(B408,DBASE2!$B$5:$C$24,2,FALSE)," ")</f>
        <v xml:space="preserve"> </v>
      </c>
      <c r="D408" s="51" t="str">
        <f t="shared" si="13"/>
        <v/>
      </c>
      <c r="E408" s="22">
        <f t="shared" si="14"/>
        <v>403</v>
      </c>
      <c r="F408" s="53"/>
      <c r="G408" s="12"/>
      <c r="H408" s="10"/>
      <c r="I408" s="27"/>
      <c r="J408" s="10"/>
      <c r="K408" s="12"/>
      <c r="L408" s="10"/>
      <c r="M408" s="10"/>
      <c r="N408" s="10"/>
      <c r="O408" s="10"/>
    </row>
    <row r="409" spans="1:15">
      <c r="A409" s="24"/>
      <c r="B409" s="40"/>
      <c r="C409" s="22" t="str">
        <f>IFERROR(VLOOKUP(B409,DBASE2!$B$5:$C$24,2,FALSE)," ")</f>
        <v xml:space="preserve"> </v>
      </c>
      <c r="D409" s="51" t="str">
        <f t="shared" si="13"/>
        <v/>
      </c>
      <c r="E409" s="22">
        <f t="shared" si="14"/>
        <v>404</v>
      </c>
      <c r="F409" s="53"/>
      <c r="G409" s="12"/>
      <c r="H409" s="10"/>
      <c r="I409" s="27"/>
      <c r="J409" s="10"/>
      <c r="K409" s="12"/>
      <c r="L409" s="10"/>
      <c r="M409" s="10"/>
      <c r="N409" s="10"/>
      <c r="O409" s="10"/>
    </row>
    <row r="410" spans="1:15">
      <c r="A410" s="24"/>
      <c r="B410" s="40"/>
      <c r="C410" s="22" t="str">
        <f>IFERROR(VLOOKUP(B410,DBASE2!$B$5:$C$24,2,FALSE)," ")</f>
        <v xml:space="preserve"> </v>
      </c>
      <c r="D410" s="51" t="str">
        <f t="shared" si="13"/>
        <v/>
      </c>
      <c r="E410" s="22">
        <f t="shared" si="14"/>
        <v>405</v>
      </c>
      <c r="F410" s="53"/>
      <c r="G410" s="12"/>
      <c r="H410" s="10"/>
      <c r="I410" s="27"/>
      <c r="J410" s="10"/>
      <c r="K410" s="12"/>
      <c r="L410" s="10"/>
      <c r="M410" s="10"/>
      <c r="N410" s="10"/>
      <c r="O410" s="10"/>
    </row>
    <row r="411" spans="1:15">
      <c r="A411" s="24"/>
      <c r="B411" s="40"/>
      <c r="C411" s="22" t="str">
        <f>IFERROR(VLOOKUP(B411,DBASE2!$B$5:$C$24,2,FALSE)," ")</f>
        <v xml:space="preserve"> </v>
      </c>
      <c r="D411" s="51" t="str">
        <f t="shared" si="13"/>
        <v/>
      </c>
      <c r="E411" s="22">
        <f t="shared" si="14"/>
        <v>406</v>
      </c>
      <c r="F411" s="53"/>
      <c r="G411" s="12"/>
      <c r="H411" s="10"/>
      <c r="I411" s="27"/>
      <c r="J411" s="10"/>
      <c r="K411" s="12"/>
      <c r="L411" s="10"/>
      <c r="M411" s="10"/>
      <c r="N411" s="10"/>
      <c r="O411" s="10"/>
    </row>
    <row r="412" spans="1:15">
      <c r="A412" s="24"/>
      <c r="B412" s="40"/>
      <c r="C412" s="22" t="str">
        <f>IFERROR(VLOOKUP(B412,DBASE2!$B$5:$C$24,2,FALSE)," ")</f>
        <v xml:space="preserve"> </v>
      </c>
      <c r="D412" s="51" t="str">
        <f t="shared" si="13"/>
        <v/>
      </c>
      <c r="E412" s="22">
        <f t="shared" si="14"/>
        <v>407</v>
      </c>
      <c r="F412" s="53"/>
      <c r="G412" s="12"/>
      <c r="H412" s="10"/>
      <c r="I412" s="27"/>
      <c r="J412" s="10"/>
      <c r="K412" s="12"/>
      <c r="L412" s="10"/>
      <c r="M412" s="10"/>
      <c r="N412" s="10"/>
      <c r="O412" s="10"/>
    </row>
    <row r="413" spans="1:15">
      <c r="A413" s="24"/>
      <c r="B413" s="40"/>
      <c r="C413" s="22" t="str">
        <f>IFERROR(VLOOKUP(B413,DBASE2!$B$5:$C$24,2,FALSE)," ")</f>
        <v xml:space="preserve"> </v>
      </c>
      <c r="D413" s="51" t="str">
        <f t="shared" si="13"/>
        <v/>
      </c>
      <c r="E413" s="22">
        <f t="shared" si="14"/>
        <v>408</v>
      </c>
      <c r="F413" s="53"/>
      <c r="G413" s="12"/>
      <c r="H413" s="10"/>
      <c r="I413" s="27"/>
      <c r="J413" s="10"/>
      <c r="K413" s="12"/>
      <c r="L413" s="10"/>
      <c r="M413" s="10"/>
      <c r="N413" s="10"/>
      <c r="O413" s="10"/>
    </row>
    <row r="414" spans="1:15">
      <c r="A414" s="24"/>
      <c r="B414" s="40"/>
      <c r="C414" s="22" t="str">
        <f>IFERROR(VLOOKUP(B414,DBASE2!$B$5:$C$24,2,FALSE)," ")</f>
        <v xml:space="preserve"> </v>
      </c>
      <c r="D414" s="51" t="str">
        <f t="shared" si="13"/>
        <v/>
      </c>
      <c r="E414" s="22">
        <f t="shared" si="14"/>
        <v>409</v>
      </c>
      <c r="F414" s="53"/>
      <c r="G414" s="12"/>
      <c r="H414" s="10"/>
      <c r="I414" s="27"/>
      <c r="J414" s="10"/>
      <c r="K414" s="12"/>
      <c r="L414" s="10"/>
      <c r="M414" s="10"/>
      <c r="N414" s="10"/>
      <c r="O414" s="10"/>
    </row>
    <row r="415" spans="1:15">
      <c r="A415" s="24"/>
      <c r="B415" s="40"/>
      <c r="C415" s="22" t="str">
        <f>IFERROR(VLOOKUP(B415,DBASE2!$B$5:$C$24,2,FALSE)," ")</f>
        <v xml:space="preserve"> </v>
      </c>
      <c r="D415" s="51" t="str">
        <f t="shared" si="13"/>
        <v/>
      </c>
      <c r="E415" s="22">
        <f t="shared" si="14"/>
        <v>410</v>
      </c>
      <c r="F415" s="53"/>
      <c r="G415" s="12"/>
      <c r="H415" s="10"/>
      <c r="I415" s="27"/>
      <c r="J415" s="10"/>
      <c r="K415" s="12"/>
      <c r="L415" s="10"/>
      <c r="M415" s="10"/>
      <c r="N415" s="10"/>
      <c r="O415" s="10"/>
    </row>
    <row r="416" spans="1:15">
      <c r="A416" s="24"/>
      <c r="B416" s="40"/>
      <c r="C416" s="22" t="str">
        <f>IFERROR(VLOOKUP(B416,DBASE2!$B$5:$C$24,2,FALSE)," ")</f>
        <v xml:space="preserve"> </v>
      </c>
      <c r="D416" s="51" t="str">
        <f t="shared" si="13"/>
        <v/>
      </c>
      <c r="E416" s="22">
        <f t="shared" si="14"/>
        <v>411</v>
      </c>
      <c r="F416" s="53"/>
      <c r="G416" s="12"/>
      <c r="H416" s="10"/>
      <c r="I416" s="27"/>
      <c r="J416" s="10"/>
      <c r="K416" s="12"/>
      <c r="L416" s="10"/>
      <c r="M416" s="10"/>
      <c r="N416" s="10"/>
      <c r="O416" s="10"/>
    </row>
    <row r="417" spans="1:15">
      <c r="A417" s="24"/>
      <c r="B417" s="40"/>
      <c r="C417" s="22" t="str">
        <f>IFERROR(VLOOKUP(B417,DBASE2!$B$5:$C$24,2,FALSE)," ")</f>
        <v xml:space="preserve"> </v>
      </c>
      <c r="D417" s="51" t="str">
        <f t="shared" si="13"/>
        <v/>
      </c>
      <c r="E417" s="22">
        <f t="shared" si="14"/>
        <v>412</v>
      </c>
      <c r="F417" s="53"/>
      <c r="G417" s="12"/>
      <c r="H417" s="10"/>
      <c r="I417" s="27"/>
      <c r="J417" s="10"/>
      <c r="K417" s="12"/>
      <c r="L417" s="10"/>
      <c r="M417" s="10"/>
      <c r="N417" s="10"/>
      <c r="O417" s="10"/>
    </row>
    <row r="418" spans="1:15">
      <c r="A418" s="24"/>
      <c r="B418" s="40"/>
      <c r="C418" s="22" t="str">
        <f>IFERROR(VLOOKUP(B418,DBASE2!$B$5:$C$24,2,FALSE)," ")</f>
        <v xml:space="preserve"> </v>
      </c>
      <c r="D418" s="51" t="str">
        <f t="shared" si="13"/>
        <v/>
      </c>
      <c r="E418" s="22">
        <f t="shared" si="14"/>
        <v>413</v>
      </c>
      <c r="F418" s="53"/>
      <c r="G418" s="12"/>
      <c r="H418" s="10"/>
      <c r="I418" s="27"/>
      <c r="J418" s="10"/>
      <c r="K418" s="12"/>
      <c r="L418" s="10"/>
      <c r="M418" s="10"/>
      <c r="N418" s="10"/>
      <c r="O418" s="10"/>
    </row>
    <row r="419" spans="1:15">
      <c r="A419" s="24"/>
      <c r="B419" s="40"/>
      <c r="C419" s="22" t="str">
        <f>IFERROR(VLOOKUP(B419,DBASE2!$B$5:$C$24,2,FALSE)," ")</f>
        <v xml:space="preserve"> </v>
      </c>
      <c r="D419" s="51" t="str">
        <f t="shared" si="13"/>
        <v/>
      </c>
      <c r="E419" s="22">
        <f t="shared" si="14"/>
        <v>414</v>
      </c>
      <c r="F419" s="53"/>
      <c r="G419" s="12"/>
      <c r="H419" s="10"/>
      <c r="I419" s="27"/>
      <c r="J419" s="10"/>
      <c r="K419" s="12"/>
      <c r="L419" s="10"/>
      <c r="M419" s="10"/>
      <c r="N419" s="10"/>
      <c r="O419" s="10"/>
    </row>
    <row r="420" spans="1:15">
      <c r="A420" s="24"/>
      <c r="B420" s="40"/>
      <c r="C420" s="22" t="str">
        <f>IFERROR(VLOOKUP(B420,DBASE2!$B$5:$C$24,2,FALSE)," ")</f>
        <v xml:space="preserve"> </v>
      </c>
      <c r="D420" s="51" t="str">
        <f t="shared" si="13"/>
        <v/>
      </c>
      <c r="E420" s="22">
        <f t="shared" si="14"/>
        <v>415</v>
      </c>
      <c r="F420" s="53"/>
      <c r="G420" s="12"/>
      <c r="H420" s="10"/>
      <c r="I420" s="27"/>
      <c r="J420" s="10"/>
      <c r="K420" s="12"/>
      <c r="L420" s="10"/>
      <c r="M420" s="10"/>
      <c r="N420" s="10"/>
      <c r="O420" s="10"/>
    </row>
    <row r="421" spans="1:15">
      <c r="A421" s="24"/>
      <c r="B421" s="40"/>
      <c r="C421" s="22" t="str">
        <f>IFERROR(VLOOKUP(B421,DBASE2!$B$5:$C$24,2,FALSE)," ")</f>
        <v xml:space="preserve"> </v>
      </c>
      <c r="D421" s="51" t="str">
        <f t="shared" si="13"/>
        <v/>
      </c>
      <c r="E421" s="22">
        <f t="shared" si="14"/>
        <v>416</v>
      </c>
      <c r="F421" s="53"/>
      <c r="G421" s="12"/>
      <c r="H421" s="10"/>
      <c r="I421" s="27"/>
      <c r="J421" s="10"/>
      <c r="K421" s="12"/>
      <c r="L421" s="10"/>
      <c r="M421" s="10"/>
      <c r="N421" s="10"/>
      <c r="O421" s="10"/>
    </row>
    <row r="422" spans="1:15">
      <c r="A422" s="24"/>
      <c r="B422" s="40"/>
      <c r="C422" s="22" t="str">
        <f>IFERROR(VLOOKUP(B422,DBASE2!$B$5:$C$24,2,FALSE)," ")</f>
        <v xml:space="preserve"> </v>
      </c>
      <c r="D422" s="51" t="str">
        <f t="shared" si="13"/>
        <v/>
      </c>
      <c r="E422" s="22">
        <f t="shared" si="14"/>
        <v>417</v>
      </c>
      <c r="F422" s="53"/>
      <c r="G422" s="12"/>
      <c r="H422" s="10"/>
      <c r="I422" s="27"/>
      <c r="J422" s="10"/>
      <c r="K422" s="12"/>
      <c r="L422" s="10"/>
      <c r="M422" s="10"/>
      <c r="N422" s="10"/>
      <c r="O422" s="10"/>
    </row>
    <row r="423" spans="1:15">
      <c r="A423" s="24"/>
      <c r="B423" s="40"/>
      <c r="C423" s="22" t="str">
        <f>IFERROR(VLOOKUP(B423,DBASE2!$B$5:$C$24,2,FALSE)," ")</f>
        <v xml:space="preserve"> </v>
      </c>
      <c r="D423" s="51" t="str">
        <f t="shared" si="13"/>
        <v/>
      </c>
      <c r="E423" s="22">
        <f t="shared" si="14"/>
        <v>418</v>
      </c>
      <c r="F423" s="53"/>
      <c r="G423" s="12"/>
      <c r="H423" s="10"/>
      <c r="I423" s="27"/>
      <c r="J423" s="10"/>
      <c r="K423" s="12"/>
      <c r="L423" s="10"/>
      <c r="M423" s="10"/>
      <c r="N423" s="10"/>
      <c r="O423" s="10"/>
    </row>
    <row r="424" spans="1:15">
      <c r="A424" s="24"/>
      <c r="B424" s="40"/>
      <c r="C424" s="22" t="str">
        <f>IFERROR(VLOOKUP(B424,DBASE2!$B$5:$C$24,2,FALSE)," ")</f>
        <v xml:space="preserve"> </v>
      </c>
      <c r="D424" s="51" t="str">
        <f t="shared" si="13"/>
        <v/>
      </c>
      <c r="E424" s="22">
        <f t="shared" si="14"/>
        <v>419</v>
      </c>
      <c r="F424" s="53"/>
      <c r="G424" s="12"/>
      <c r="H424" s="10"/>
      <c r="I424" s="27"/>
      <c r="J424" s="10"/>
      <c r="K424" s="12"/>
      <c r="L424" s="10"/>
      <c r="M424" s="10"/>
      <c r="N424" s="10"/>
      <c r="O424" s="10"/>
    </row>
    <row r="425" spans="1:15">
      <c r="A425" s="24"/>
      <c r="B425" s="40"/>
      <c r="C425" s="22" t="str">
        <f>IFERROR(VLOOKUP(B425,DBASE2!$B$5:$C$24,2,FALSE)," ")</f>
        <v xml:space="preserve"> </v>
      </c>
      <c r="D425" s="51" t="str">
        <f t="shared" si="13"/>
        <v/>
      </c>
      <c r="E425" s="22">
        <f t="shared" si="14"/>
        <v>420</v>
      </c>
      <c r="F425" s="53"/>
      <c r="G425" s="12"/>
      <c r="H425" s="10"/>
      <c r="I425" s="27"/>
      <c r="J425" s="10"/>
      <c r="K425" s="12"/>
      <c r="L425" s="10"/>
      <c r="M425" s="10"/>
      <c r="N425" s="10"/>
      <c r="O425" s="10"/>
    </row>
    <row r="426" spans="1:15">
      <c r="A426" s="24"/>
      <c r="B426" s="40"/>
      <c r="C426" s="22" t="str">
        <f>IFERROR(VLOOKUP(B426,DBASE2!$B$5:$C$24,2,FALSE)," ")</f>
        <v xml:space="preserve"> </v>
      </c>
      <c r="D426" s="51" t="str">
        <f t="shared" si="13"/>
        <v/>
      </c>
      <c r="E426" s="22">
        <f t="shared" si="14"/>
        <v>421</v>
      </c>
      <c r="F426" s="53"/>
      <c r="G426" s="12"/>
      <c r="H426" s="10"/>
      <c r="I426" s="27"/>
      <c r="J426" s="10"/>
      <c r="K426" s="12"/>
      <c r="L426" s="10"/>
      <c r="M426" s="10"/>
      <c r="N426" s="10"/>
      <c r="O426" s="10"/>
    </row>
    <row r="427" spans="1:15">
      <c r="A427" s="24"/>
      <c r="B427" s="40"/>
      <c r="C427" s="22" t="str">
        <f>IFERROR(VLOOKUP(B427,DBASE2!$B$5:$C$24,2,FALSE)," ")</f>
        <v xml:space="preserve"> </v>
      </c>
      <c r="D427" s="51" t="str">
        <f t="shared" si="13"/>
        <v/>
      </c>
      <c r="E427" s="22">
        <f t="shared" si="14"/>
        <v>422</v>
      </c>
      <c r="F427" s="53"/>
      <c r="G427" s="12"/>
      <c r="H427" s="10"/>
      <c r="I427" s="27"/>
      <c r="J427" s="10"/>
      <c r="K427" s="12"/>
      <c r="L427" s="10"/>
      <c r="M427" s="10"/>
      <c r="N427" s="10"/>
      <c r="O427" s="10"/>
    </row>
    <row r="428" spans="1:15">
      <c r="A428" s="24"/>
      <c r="B428" s="40"/>
      <c r="C428" s="22" t="str">
        <f>IFERROR(VLOOKUP(B428,DBASE2!$B$5:$C$24,2,FALSE)," ")</f>
        <v xml:space="preserve"> </v>
      </c>
      <c r="D428" s="51" t="str">
        <f t="shared" si="13"/>
        <v/>
      </c>
      <c r="E428" s="22">
        <f t="shared" si="14"/>
        <v>423</v>
      </c>
      <c r="F428" s="53"/>
      <c r="G428" s="12"/>
      <c r="H428" s="10"/>
      <c r="I428" s="27"/>
      <c r="J428" s="10"/>
      <c r="K428" s="12"/>
      <c r="L428" s="10"/>
      <c r="M428" s="10"/>
      <c r="N428" s="10"/>
      <c r="O428" s="10"/>
    </row>
    <row r="429" spans="1:15">
      <c r="A429" s="24"/>
      <c r="B429" s="40"/>
      <c r="C429" s="22" t="str">
        <f>IFERROR(VLOOKUP(B429,DBASE2!$B$5:$C$24,2,FALSE)," ")</f>
        <v xml:space="preserve"> </v>
      </c>
      <c r="D429" s="51" t="str">
        <f t="shared" si="13"/>
        <v/>
      </c>
      <c r="E429" s="22">
        <f t="shared" si="14"/>
        <v>424</v>
      </c>
      <c r="F429" s="53"/>
      <c r="G429" s="12"/>
      <c r="H429" s="10"/>
      <c r="I429" s="27"/>
      <c r="J429" s="10"/>
      <c r="K429" s="12"/>
      <c r="L429" s="10"/>
      <c r="M429" s="10"/>
      <c r="N429" s="10"/>
      <c r="O429" s="10"/>
    </row>
    <row r="430" spans="1:15">
      <c r="A430" s="24"/>
      <c r="B430" s="40"/>
      <c r="C430" s="22" t="str">
        <f>IFERROR(VLOOKUP(B430,DBASE2!$B$5:$C$24,2,FALSE)," ")</f>
        <v xml:space="preserve"> </v>
      </c>
      <c r="D430" s="51" t="str">
        <f t="shared" si="13"/>
        <v/>
      </c>
      <c r="E430" s="22">
        <f t="shared" si="14"/>
        <v>425</v>
      </c>
      <c r="F430" s="53"/>
      <c r="G430" s="12"/>
      <c r="H430" s="10"/>
      <c r="I430" s="27"/>
      <c r="J430" s="10"/>
      <c r="K430" s="12"/>
      <c r="L430" s="10"/>
      <c r="M430" s="10"/>
      <c r="N430" s="10"/>
      <c r="O430" s="10"/>
    </row>
    <row r="431" spans="1:15">
      <c r="A431" s="24"/>
      <c r="B431" s="40"/>
      <c r="C431" s="22" t="str">
        <f>IFERROR(VLOOKUP(B431,DBASE2!$B$5:$C$24,2,FALSE)," ")</f>
        <v xml:space="preserve"> </v>
      </c>
      <c r="D431" s="51" t="str">
        <f t="shared" si="13"/>
        <v/>
      </c>
      <c r="E431" s="22">
        <f t="shared" si="14"/>
        <v>426</v>
      </c>
      <c r="F431" s="53"/>
      <c r="G431" s="12"/>
      <c r="H431" s="10"/>
      <c r="I431" s="27"/>
      <c r="J431" s="10"/>
      <c r="K431" s="12"/>
      <c r="L431" s="10"/>
      <c r="M431" s="10"/>
      <c r="N431" s="10"/>
      <c r="O431" s="10"/>
    </row>
    <row r="432" spans="1:15">
      <c r="A432" s="24"/>
      <c r="B432" s="40"/>
      <c r="C432" s="22" t="str">
        <f>IFERROR(VLOOKUP(B432,DBASE2!$B$5:$C$24,2,FALSE)," ")</f>
        <v xml:space="preserve"> </v>
      </c>
      <c r="D432" s="51" t="str">
        <f t="shared" si="13"/>
        <v/>
      </c>
      <c r="E432" s="22">
        <f t="shared" si="14"/>
        <v>427</v>
      </c>
      <c r="F432" s="53"/>
      <c r="G432" s="12"/>
      <c r="H432" s="10"/>
      <c r="I432" s="27"/>
      <c r="J432" s="10"/>
      <c r="K432" s="12"/>
      <c r="L432" s="10"/>
      <c r="M432" s="10"/>
      <c r="N432" s="10"/>
      <c r="O432" s="10"/>
    </row>
    <row r="433" spans="1:15">
      <c r="A433" s="24"/>
      <c r="B433" s="40"/>
      <c r="C433" s="22" t="str">
        <f>IFERROR(VLOOKUP(B433,DBASE2!$B$5:$C$24,2,FALSE)," ")</f>
        <v xml:space="preserve"> </v>
      </c>
      <c r="D433" s="51" t="str">
        <f t="shared" si="13"/>
        <v/>
      </c>
      <c r="E433" s="22">
        <f t="shared" si="14"/>
        <v>428</v>
      </c>
      <c r="F433" s="53"/>
      <c r="G433" s="12"/>
      <c r="H433" s="10"/>
      <c r="I433" s="27"/>
      <c r="J433" s="10"/>
      <c r="K433" s="12"/>
      <c r="L433" s="10"/>
      <c r="M433" s="10"/>
      <c r="N433" s="10"/>
      <c r="O433" s="10"/>
    </row>
    <row r="434" spans="1:15">
      <c r="A434" s="24"/>
      <c r="B434" s="40"/>
      <c r="C434" s="22" t="str">
        <f>IFERROR(VLOOKUP(B434,DBASE2!$B$5:$C$24,2,FALSE)," ")</f>
        <v xml:space="preserve"> </v>
      </c>
      <c r="D434" s="51" t="str">
        <f t="shared" si="13"/>
        <v/>
      </c>
      <c r="E434" s="22">
        <f t="shared" si="14"/>
        <v>429</v>
      </c>
      <c r="F434" s="53"/>
      <c r="G434" s="12"/>
      <c r="H434" s="10"/>
      <c r="I434" s="27"/>
      <c r="J434" s="10"/>
      <c r="K434" s="12"/>
      <c r="L434" s="10"/>
      <c r="M434" s="10"/>
      <c r="N434" s="10"/>
      <c r="O434" s="10"/>
    </row>
    <row r="435" spans="1:15">
      <c r="A435" s="24"/>
      <c r="B435" s="40"/>
      <c r="C435" s="22" t="str">
        <f>IFERROR(VLOOKUP(B435,DBASE2!$B$5:$C$24,2,FALSE)," ")</f>
        <v xml:space="preserve"> </v>
      </c>
      <c r="D435" s="51" t="str">
        <f t="shared" si="13"/>
        <v/>
      </c>
      <c r="E435" s="22">
        <f t="shared" si="14"/>
        <v>430</v>
      </c>
      <c r="F435" s="53"/>
      <c r="G435" s="12"/>
      <c r="H435" s="10"/>
      <c r="I435" s="27"/>
      <c r="J435" s="10"/>
      <c r="K435" s="12"/>
      <c r="L435" s="10"/>
      <c r="M435" s="10"/>
      <c r="N435" s="10"/>
      <c r="O435" s="10"/>
    </row>
    <row r="436" spans="1:15">
      <c r="A436" s="24"/>
      <c r="B436" s="40"/>
      <c r="C436" s="22" t="str">
        <f>IFERROR(VLOOKUP(B436,DBASE2!$B$5:$C$24,2,FALSE)," ")</f>
        <v xml:space="preserve"> </v>
      </c>
      <c r="D436" s="51" t="str">
        <f t="shared" si="13"/>
        <v/>
      </c>
      <c r="E436" s="22">
        <f t="shared" si="14"/>
        <v>431</v>
      </c>
      <c r="F436" s="53"/>
      <c r="G436" s="12"/>
      <c r="H436" s="10"/>
      <c r="I436" s="27"/>
      <c r="J436" s="10"/>
      <c r="K436" s="12"/>
      <c r="L436" s="10"/>
      <c r="M436" s="10"/>
      <c r="N436" s="10"/>
      <c r="O436" s="10"/>
    </row>
    <row r="437" spans="1:15">
      <c r="A437" s="24"/>
      <c r="B437" s="40"/>
      <c r="C437" s="22" t="str">
        <f>IFERROR(VLOOKUP(B437,DBASE2!$B$5:$C$24,2,FALSE)," ")</f>
        <v xml:space="preserve"> </v>
      </c>
      <c r="D437" s="51" t="str">
        <f t="shared" si="13"/>
        <v/>
      </c>
      <c r="E437" s="22">
        <f t="shared" si="14"/>
        <v>432</v>
      </c>
      <c r="F437" s="53"/>
      <c r="G437" s="12"/>
      <c r="H437" s="10"/>
      <c r="I437" s="27"/>
      <c r="J437" s="10"/>
      <c r="K437" s="12"/>
      <c r="L437" s="10"/>
      <c r="M437" s="10"/>
      <c r="N437" s="10"/>
      <c r="O437" s="10"/>
    </row>
    <row r="438" spans="1:15">
      <c r="A438" s="24"/>
      <c r="B438" s="40"/>
      <c r="C438" s="22" t="str">
        <f>IFERROR(VLOOKUP(B438,DBASE2!$B$5:$C$24,2,FALSE)," ")</f>
        <v xml:space="preserve"> </v>
      </c>
      <c r="D438" s="51" t="str">
        <f t="shared" si="13"/>
        <v/>
      </c>
      <c r="E438" s="22">
        <f t="shared" si="14"/>
        <v>433</v>
      </c>
      <c r="F438" s="53"/>
      <c r="G438" s="12"/>
      <c r="H438" s="10"/>
      <c r="I438" s="27"/>
      <c r="J438" s="10"/>
      <c r="K438" s="12"/>
      <c r="L438" s="10"/>
      <c r="M438" s="10"/>
      <c r="N438" s="10"/>
      <c r="O438" s="10"/>
    </row>
    <row r="439" spans="1:15">
      <c r="A439" s="24"/>
      <c r="B439" s="40"/>
      <c r="C439" s="22" t="str">
        <f>IFERROR(VLOOKUP(B439,DBASE2!$B$5:$C$24,2,FALSE)," ")</f>
        <v xml:space="preserve"> </v>
      </c>
      <c r="D439" s="51" t="str">
        <f t="shared" si="13"/>
        <v/>
      </c>
      <c r="E439" s="22">
        <f t="shared" si="14"/>
        <v>434</v>
      </c>
      <c r="F439" s="53"/>
      <c r="G439" s="12"/>
      <c r="H439" s="10"/>
      <c r="I439" s="27"/>
      <c r="J439" s="10"/>
      <c r="K439" s="12"/>
      <c r="L439" s="10"/>
      <c r="M439" s="10"/>
      <c r="N439" s="10"/>
      <c r="O439" s="10"/>
    </row>
    <row r="440" spans="1:15">
      <c r="A440" s="24"/>
      <c r="B440" s="40"/>
      <c r="C440" s="22" t="str">
        <f>IFERROR(VLOOKUP(B440,DBASE2!$B$5:$C$24,2,FALSE)," ")</f>
        <v xml:space="preserve"> </v>
      </c>
      <c r="D440" s="51" t="str">
        <f t="shared" si="13"/>
        <v/>
      </c>
      <c r="E440" s="22">
        <f t="shared" si="14"/>
        <v>435</v>
      </c>
      <c r="F440" s="53"/>
      <c r="G440" s="12"/>
      <c r="H440" s="10"/>
      <c r="I440" s="27"/>
      <c r="J440" s="10"/>
      <c r="K440" s="12"/>
      <c r="L440" s="10"/>
      <c r="M440" s="10"/>
      <c r="N440" s="10"/>
      <c r="O440" s="10"/>
    </row>
    <row r="441" spans="1:15">
      <c r="A441" s="24"/>
      <c r="B441" s="40"/>
      <c r="C441" s="22" t="str">
        <f>IFERROR(VLOOKUP(B441,DBASE2!$B$5:$C$24,2,FALSE)," ")</f>
        <v xml:space="preserve"> </v>
      </c>
      <c r="D441" s="51" t="str">
        <f t="shared" si="13"/>
        <v/>
      </c>
      <c r="E441" s="22">
        <f t="shared" si="14"/>
        <v>436</v>
      </c>
      <c r="F441" s="53"/>
      <c r="G441" s="12"/>
      <c r="H441" s="10"/>
      <c r="I441" s="27"/>
      <c r="J441" s="10"/>
      <c r="K441" s="12"/>
      <c r="L441" s="10"/>
      <c r="M441" s="10"/>
      <c r="N441" s="10"/>
      <c r="O441" s="10"/>
    </row>
    <row r="442" spans="1:15">
      <c r="A442" s="24"/>
      <c r="B442" s="40"/>
      <c r="C442" s="22" t="str">
        <f>IFERROR(VLOOKUP(B442,DBASE2!$B$5:$C$24,2,FALSE)," ")</f>
        <v xml:space="preserve"> </v>
      </c>
      <c r="D442" s="51" t="str">
        <f t="shared" si="13"/>
        <v/>
      </c>
      <c r="E442" s="22">
        <f t="shared" si="14"/>
        <v>437</v>
      </c>
      <c r="F442" s="53"/>
      <c r="G442" s="12"/>
      <c r="H442" s="10"/>
      <c r="I442" s="27"/>
      <c r="J442" s="10"/>
      <c r="K442" s="12"/>
      <c r="L442" s="10"/>
      <c r="M442" s="10"/>
      <c r="N442" s="10"/>
      <c r="O442" s="10"/>
    </row>
    <row r="443" spans="1:15">
      <c r="A443" s="24"/>
      <c r="B443" s="40"/>
      <c r="C443" s="22" t="str">
        <f>IFERROR(VLOOKUP(B443,DBASE2!$B$5:$C$24,2,FALSE)," ")</f>
        <v xml:space="preserve"> </v>
      </c>
      <c r="D443" s="51" t="str">
        <f t="shared" si="13"/>
        <v/>
      </c>
      <c r="E443" s="22">
        <f t="shared" si="14"/>
        <v>438</v>
      </c>
      <c r="F443" s="53"/>
      <c r="G443" s="12"/>
      <c r="H443" s="10"/>
      <c r="I443" s="27"/>
      <c r="J443" s="10"/>
      <c r="K443" s="12"/>
      <c r="L443" s="10"/>
      <c r="M443" s="10"/>
      <c r="N443" s="10"/>
      <c r="O443" s="10"/>
    </row>
    <row r="444" spans="1:15">
      <c r="A444" s="24"/>
      <c r="B444" s="40"/>
      <c r="C444" s="22" t="str">
        <f>IFERROR(VLOOKUP(B444,DBASE2!$B$5:$C$24,2,FALSE)," ")</f>
        <v xml:space="preserve"> </v>
      </c>
      <c r="D444" s="51" t="str">
        <f t="shared" si="13"/>
        <v/>
      </c>
      <c r="E444" s="22">
        <f t="shared" si="14"/>
        <v>439</v>
      </c>
      <c r="F444" s="53"/>
      <c r="G444" s="12"/>
      <c r="H444" s="10"/>
      <c r="I444" s="27"/>
      <c r="J444" s="10"/>
      <c r="K444" s="12"/>
      <c r="L444" s="10"/>
      <c r="M444" s="10"/>
      <c r="N444" s="10"/>
      <c r="O444" s="10"/>
    </row>
    <row r="445" spans="1:15">
      <c r="A445" s="24"/>
      <c r="B445" s="40"/>
      <c r="C445" s="22" t="str">
        <f>IFERROR(VLOOKUP(B445,DBASE2!$B$5:$C$24,2,FALSE)," ")</f>
        <v xml:space="preserve"> </v>
      </c>
      <c r="D445" s="51" t="str">
        <f t="shared" si="13"/>
        <v/>
      </c>
      <c r="E445" s="22">
        <f t="shared" si="14"/>
        <v>440</v>
      </c>
      <c r="F445" s="53"/>
      <c r="G445" s="12"/>
      <c r="H445" s="10"/>
      <c r="I445" s="27"/>
      <c r="J445" s="10"/>
      <c r="K445" s="12"/>
      <c r="L445" s="10"/>
      <c r="M445" s="10"/>
      <c r="N445" s="10"/>
      <c r="O445" s="10"/>
    </row>
    <row r="446" spans="1:15">
      <c r="A446" s="24"/>
      <c r="B446" s="40"/>
      <c r="C446" s="22" t="str">
        <f>IFERROR(VLOOKUP(B446,DBASE2!$B$5:$C$24,2,FALSE)," ")</f>
        <v xml:space="preserve"> </v>
      </c>
      <c r="D446" s="51" t="str">
        <f t="shared" si="13"/>
        <v/>
      </c>
      <c r="E446" s="22">
        <f t="shared" si="14"/>
        <v>441</v>
      </c>
      <c r="F446" s="53"/>
      <c r="G446" s="12"/>
      <c r="H446" s="10"/>
      <c r="I446" s="27"/>
      <c r="J446" s="10"/>
      <c r="K446" s="12"/>
      <c r="L446" s="10"/>
      <c r="M446" s="10"/>
      <c r="N446" s="10"/>
      <c r="O446" s="10"/>
    </row>
    <row r="447" spans="1:15">
      <c r="A447" s="24"/>
      <c r="B447" s="40"/>
      <c r="C447" s="22" t="str">
        <f>IFERROR(VLOOKUP(B447,DBASE2!$B$5:$C$24,2,FALSE)," ")</f>
        <v xml:space="preserve"> </v>
      </c>
      <c r="D447" s="51" t="str">
        <f t="shared" si="13"/>
        <v/>
      </c>
      <c r="E447" s="22">
        <f t="shared" si="14"/>
        <v>442</v>
      </c>
      <c r="F447" s="53"/>
      <c r="G447" s="12"/>
      <c r="H447" s="10"/>
      <c r="I447" s="27"/>
      <c r="J447" s="10"/>
      <c r="K447" s="12"/>
      <c r="L447" s="10"/>
      <c r="M447" s="10"/>
      <c r="N447" s="10"/>
      <c r="O447" s="10"/>
    </row>
    <row r="448" spans="1:15">
      <c r="A448" s="24"/>
      <c r="B448" s="40"/>
      <c r="C448" s="22" t="str">
        <f>IFERROR(VLOOKUP(B448,DBASE2!$B$5:$C$24,2,FALSE)," ")</f>
        <v xml:space="preserve"> </v>
      </c>
      <c r="D448" s="51" t="str">
        <f t="shared" si="13"/>
        <v/>
      </c>
      <c r="E448" s="22">
        <f t="shared" si="14"/>
        <v>443</v>
      </c>
      <c r="F448" s="53"/>
      <c r="G448" s="12"/>
      <c r="H448" s="10"/>
      <c r="I448" s="27"/>
      <c r="J448" s="10"/>
      <c r="K448" s="12"/>
      <c r="L448" s="10"/>
      <c r="M448" s="10"/>
      <c r="N448" s="10"/>
      <c r="O448" s="10"/>
    </row>
    <row r="449" spans="1:15">
      <c r="A449" s="24"/>
      <c r="B449" s="40"/>
      <c r="C449" s="22" t="str">
        <f>IFERROR(VLOOKUP(B449,DBASE2!$B$5:$C$24,2,FALSE)," ")</f>
        <v xml:space="preserve"> </v>
      </c>
      <c r="D449" s="51" t="str">
        <f t="shared" si="13"/>
        <v/>
      </c>
      <c r="E449" s="22">
        <f t="shared" si="14"/>
        <v>444</v>
      </c>
      <c r="F449" s="53"/>
      <c r="G449" s="12"/>
      <c r="H449" s="10"/>
      <c r="I449" s="27"/>
      <c r="J449" s="10"/>
      <c r="K449" s="12"/>
      <c r="L449" s="10"/>
      <c r="M449" s="10"/>
      <c r="N449" s="10"/>
      <c r="O449" s="10"/>
    </row>
    <row r="450" spans="1:15">
      <c r="A450" s="24"/>
      <c r="B450" s="40"/>
      <c r="C450" s="22" t="str">
        <f>IFERROR(VLOOKUP(B450,DBASE2!$B$5:$C$24,2,FALSE)," ")</f>
        <v xml:space="preserve"> </v>
      </c>
      <c r="D450" s="51" t="str">
        <f t="shared" si="13"/>
        <v/>
      </c>
      <c r="E450" s="22">
        <f t="shared" si="14"/>
        <v>445</v>
      </c>
      <c r="F450" s="53"/>
      <c r="G450" s="12"/>
      <c r="H450" s="10"/>
      <c r="I450" s="27"/>
      <c r="J450" s="10"/>
      <c r="K450" s="12"/>
      <c r="L450" s="10"/>
      <c r="M450" s="10"/>
      <c r="N450" s="10"/>
      <c r="O450" s="10"/>
    </row>
    <row r="451" spans="1:15">
      <c r="A451" s="24"/>
      <c r="B451" s="40"/>
      <c r="C451" s="22" t="str">
        <f>IFERROR(VLOOKUP(B451,DBASE2!$B$5:$C$24,2,FALSE)," ")</f>
        <v xml:space="preserve"> </v>
      </c>
      <c r="D451" s="51" t="str">
        <f t="shared" si="13"/>
        <v/>
      </c>
      <c r="E451" s="22">
        <f t="shared" si="14"/>
        <v>446</v>
      </c>
      <c r="F451" s="53"/>
      <c r="G451" s="12"/>
      <c r="H451" s="10"/>
      <c r="I451" s="27"/>
      <c r="J451" s="10"/>
      <c r="K451" s="12"/>
      <c r="L451" s="10"/>
      <c r="M451" s="10"/>
      <c r="N451" s="10"/>
      <c r="O451" s="10"/>
    </row>
    <row r="452" spans="1:15">
      <c r="A452" s="24"/>
      <c r="B452" s="40"/>
      <c r="C452" s="22" t="str">
        <f>IFERROR(VLOOKUP(B452,DBASE2!$B$5:$C$24,2,FALSE)," ")</f>
        <v xml:space="preserve"> </v>
      </c>
      <c r="D452" s="51" t="str">
        <f t="shared" si="13"/>
        <v/>
      </c>
      <c r="E452" s="22">
        <f t="shared" si="14"/>
        <v>447</v>
      </c>
      <c r="F452" s="53"/>
      <c r="G452" s="12"/>
      <c r="H452" s="10"/>
      <c r="I452" s="27"/>
      <c r="J452" s="10"/>
      <c r="K452" s="12"/>
      <c r="L452" s="10"/>
      <c r="M452" s="10"/>
      <c r="N452" s="10"/>
      <c r="O452" s="10"/>
    </row>
    <row r="453" spans="1:15">
      <c r="A453" s="24"/>
      <c r="B453" s="40"/>
      <c r="C453" s="22" t="str">
        <f>IFERROR(VLOOKUP(B453,DBASE2!$B$5:$C$24,2,FALSE)," ")</f>
        <v xml:space="preserve"> </v>
      </c>
      <c r="D453" s="51" t="str">
        <f t="shared" si="13"/>
        <v/>
      </c>
      <c r="E453" s="22">
        <f t="shared" si="14"/>
        <v>448</v>
      </c>
      <c r="F453" s="53"/>
      <c r="G453" s="12"/>
      <c r="H453" s="10"/>
      <c r="I453" s="27"/>
      <c r="J453" s="10"/>
      <c r="K453" s="12"/>
      <c r="L453" s="10"/>
      <c r="M453" s="10"/>
      <c r="N453" s="10"/>
      <c r="O453" s="10"/>
    </row>
    <row r="454" spans="1:15">
      <c r="A454" s="24"/>
      <c r="B454" s="40"/>
      <c r="C454" s="22" t="str">
        <f>IFERROR(VLOOKUP(B454,DBASE2!$B$5:$C$24,2,FALSE)," ")</f>
        <v xml:space="preserve"> </v>
      </c>
      <c r="D454" s="51" t="str">
        <f t="shared" si="13"/>
        <v/>
      </c>
      <c r="E454" s="22">
        <f t="shared" si="14"/>
        <v>449</v>
      </c>
      <c r="F454" s="53"/>
      <c r="G454" s="12"/>
      <c r="H454" s="10"/>
      <c r="I454" s="27"/>
      <c r="J454" s="10"/>
      <c r="K454" s="12"/>
      <c r="L454" s="10"/>
      <c r="M454" s="10"/>
      <c r="N454" s="10"/>
      <c r="O454" s="10"/>
    </row>
    <row r="455" spans="1:15">
      <c r="A455" s="24"/>
      <c r="B455" s="40"/>
      <c r="C455" s="22" t="str">
        <f>IFERROR(VLOOKUP(B455,DBASE2!$B$5:$C$24,2,FALSE)," ")</f>
        <v xml:space="preserve"> </v>
      </c>
      <c r="D455" s="51" t="str">
        <f t="shared" ref="D455:D518" si="15">RIGHT(I455,4)</f>
        <v/>
      </c>
      <c r="E455" s="22">
        <f t="shared" si="14"/>
        <v>450</v>
      </c>
      <c r="F455" s="53"/>
      <c r="G455" s="12"/>
      <c r="H455" s="10"/>
      <c r="I455" s="27"/>
      <c r="J455" s="10"/>
      <c r="K455" s="12"/>
      <c r="L455" s="10"/>
      <c r="M455" s="10"/>
      <c r="N455" s="10"/>
      <c r="O455" s="10"/>
    </row>
    <row r="456" spans="1:15">
      <c r="A456" s="24"/>
      <c r="B456" s="40"/>
      <c r="C456" s="22" t="str">
        <f>IFERROR(VLOOKUP(B456,DBASE2!$B$5:$C$24,2,FALSE)," ")</f>
        <v xml:space="preserve"> </v>
      </c>
      <c r="D456" s="51" t="str">
        <f t="shared" si="15"/>
        <v/>
      </c>
      <c r="E456" s="22">
        <f t="shared" si="14"/>
        <v>451</v>
      </c>
      <c r="F456" s="53"/>
      <c r="G456" s="12"/>
      <c r="H456" s="10"/>
      <c r="I456" s="27"/>
      <c r="J456" s="10"/>
      <c r="K456" s="12"/>
      <c r="L456" s="10"/>
      <c r="M456" s="10"/>
      <c r="N456" s="10"/>
      <c r="O456" s="10"/>
    </row>
    <row r="457" spans="1:15">
      <c r="A457" s="24"/>
      <c r="B457" s="40"/>
      <c r="C457" s="22" t="str">
        <f>IFERROR(VLOOKUP(B457,DBASE2!$B$5:$C$24,2,FALSE)," ")</f>
        <v xml:space="preserve"> </v>
      </c>
      <c r="D457" s="51" t="str">
        <f t="shared" si="15"/>
        <v/>
      </c>
      <c r="E457" s="22">
        <f t="shared" si="14"/>
        <v>452</v>
      </c>
      <c r="F457" s="53"/>
      <c r="G457" s="12"/>
      <c r="H457" s="10"/>
      <c r="I457" s="27"/>
      <c r="J457" s="10"/>
      <c r="K457" s="12"/>
      <c r="L457" s="10"/>
      <c r="M457" s="10"/>
      <c r="N457" s="10"/>
      <c r="O457" s="10"/>
    </row>
    <row r="458" spans="1:15">
      <c r="A458" s="24"/>
      <c r="B458" s="40"/>
      <c r="C458" s="22" t="str">
        <f>IFERROR(VLOOKUP(B458,DBASE2!$B$5:$C$24,2,FALSE)," ")</f>
        <v xml:space="preserve"> </v>
      </c>
      <c r="D458" s="51" t="str">
        <f t="shared" si="15"/>
        <v/>
      </c>
      <c r="E458" s="22">
        <f t="shared" si="14"/>
        <v>453</v>
      </c>
      <c r="F458" s="53"/>
      <c r="G458" s="12"/>
      <c r="H458" s="10"/>
      <c r="I458" s="27"/>
      <c r="J458" s="10"/>
      <c r="K458" s="12"/>
      <c r="L458" s="10"/>
      <c r="M458" s="10"/>
      <c r="N458" s="10"/>
      <c r="O458" s="10"/>
    </row>
    <row r="459" spans="1:15">
      <c r="A459" s="24"/>
      <c r="B459" s="40"/>
      <c r="C459" s="22" t="str">
        <f>IFERROR(VLOOKUP(B459,DBASE2!$B$5:$C$24,2,FALSE)," ")</f>
        <v xml:space="preserve"> </v>
      </c>
      <c r="D459" s="51" t="str">
        <f t="shared" si="15"/>
        <v/>
      </c>
      <c r="E459" s="22">
        <f t="shared" ref="E459:E522" si="16">1+E458</f>
        <v>454</v>
      </c>
      <c r="F459" s="53"/>
      <c r="G459" s="12"/>
      <c r="H459" s="10"/>
      <c r="I459" s="27"/>
      <c r="J459" s="10"/>
      <c r="K459" s="12"/>
      <c r="L459" s="10"/>
      <c r="M459" s="10"/>
      <c r="N459" s="10"/>
      <c r="O459" s="10"/>
    </row>
    <row r="460" spans="1:15">
      <c r="A460" s="24"/>
      <c r="B460" s="40"/>
      <c r="C460" s="22" t="str">
        <f>IFERROR(VLOOKUP(B460,DBASE2!$B$5:$C$24,2,FALSE)," ")</f>
        <v xml:space="preserve"> </v>
      </c>
      <c r="D460" s="51" t="str">
        <f t="shared" si="15"/>
        <v/>
      </c>
      <c r="E460" s="22">
        <f t="shared" si="16"/>
        <v>455</v>
      </c>
      <c r="F460" s="53"/>
      <c r="G460" s="12"/>
      <c r="H460" s="10"/>
      <c r="I460" s="27"/>
      <c r="J460" s="10"/>
      <c r="K460" s="12"/>
      <c r="L460" s="10"/>
      <c r="M460" s="10"/>
      <c r="N460" s="10"/>
      <c r="O460" s="10"/>
    </row>
    <row r="461" spans="1:15">
      <c r="A461" s="24"/>
      <c r="B461" s="40"/>
      <c r="C461" s="22" t="str">
        <f>IFERROR(VLOOKUP(B461,DBASE2!$B$5:$C$24,2,FALSE)," ")</f>
        <v xml:space="preserve"> </v>
      </c>
      <c r="D461" s="51" t="str">
        <f t="shared" si="15"/>
        <v/>
      </c>
      <c r="E461" s="22">
        <f t="shared" si="16"/>
        <v>456</v>
      </c>
      <c r="F461" s="53"/>
      <c r="G461" s="12"/>
      <c r="H461" s="10"/>
      <c r="I461" s="27"/>
      <c r="J461" s="10"/>
      <c r="K461" s="12"/>
      <c r="L461" s="10"/>
      <c r="M461" s="10"/>
      <c r="N461" s="10"/>
      <c r="O461" s="10"/>
    </row>
    <row r="462" spans="1:15">
      <c r="A462" s="24"/>
      <c r="B462" s="40"/>
      <c r="C462" s="22" t="str">
        <f>IFERROR(VLOOKUP(B462,DBASE2!$B$5:$C$24,2,FALSE)," ")</f>
        <v xml:space="preserve"> </v>
      </c>
      <c r="D462" s="51" t="str">
        <f t="shared" si="15"/>
        <v/>
      </c>
      <c r="E462" s="22">
        <f t="shared" si="16"/>
        <v>457</v>
      </c>
      <c r="F462" s="53"/>
      <c r="G462" s="12"/>
      <c r="H462" s="10"/>
      <c r="I462" s="27"/>
      <c r="J462" s="10"/>
      <c r="K462" s="12"/>
      <c r="L462" s="10"/>
      <c r="M462" s="10"/>
      <c r="N462" s="10"/>
      <c r="O462" s="10"/>
    </row>
    <row r="463" spans="1:15">
      <c r="A463" s="24"/>
      <c r="B463" s="40"/>
      <c r="C463" s="22" t="str">
        <f>IFERROR(VLOOKUP(B463,DBASE2!$B$5:$C$24,2,FALSE)," ")</f>
        <v xml:space="preserve"> </v>
      </c>
      <c r="D463" s="51" t="str">
        <f t="shared" si="15"/>
        <v/>
      </c>
      <c r="E463" s="22">
        <f t="shared" si="16"/>
        <v>458</v>
      </c>
      <c r="F463" s="53"/>
      <c r="G463" s="12"/>
      <c r="H463" s="10"/>
      <c r="I463" s="27"/>
      <c r="J463" s="10"/>
      <c r="K463" s="12"/>
      <c r="L463" s="10"/>
      <c r="M463" s="10"/>
      <c r="N463" s="10"/>
      <c r="O463" s="10"/>
    </row>
    <row r="464" spans="1:15">
      <c r="A464" s="24"/>
      <c r="B464" s="40"/>
      <c r="C464" s="22" t="str">
        <f>IFERROR(VLOOKUP(B464,DBASE2!$B$5:$C$24,2,FALSE)," ")</f>
        <v xml:space="preserve"> </v>
      </c>
      <c r="D464" s="51" t="str">
        <f t="shared" si="15"/>
        <v/>
      </c>
      <c r="E464" s="22">
        <f t="shared" si="16"/>
        <v>459</v>
      </c>
      <c r="F464" s="53"/>
      <c r="G464" s="12"/>
      <c r="H464" s="10"/>
      <c r="I464" s="27"/>
      <c r="J464" s="10"/>
      <c r="K464" s="12"/>
      <c r="L464" s="10"/>
      <c r="M464" s="10"/>
      <c r="N464" s="10"/>
      <c r="O464" s="10"/>
    </row>
    <row r="465" spans="1:15">
      <c r="A465" s="24"/>
      <c r="B465" s="40"/>
      <c r="C465" s="22" t="str">
        <f>IFERROR(VLOOKUP(B465,DBASE2!$B$5:$C$24,2,FALSE)," ")</f>
        <v xml:space="preserve"> </v>
      </c>
      <c r="D465" s="51" t="str">
        <f t="shared" si="15"/>
        <v/>
      </c>
      <c r="E465" s="22">
        <f t="shared" si="16"/>
        <v>460</v>
      </c>
      <c r="F465" s="53"/>
      <c r="G465" s="12"/>
      <c r="H465" s="10"/>
      <c r="I465" s="27"/>
      <c r="J465" s="10"/>
      <c r="K465" s="12"/>
      <c r="L465" s="10"/>
      <c r="M465" s="10"/>
      <c r="N465" s="10"/>
      <c r="O465" s="10"/>
    </row>
    <row r="466" spans="1:15">
      <c r="A466" s="24"/>
      <c r="B466" s="40"/>
      <c r="C466" s="22" t="str">
        <f>IFERROR(VLOOKUP(B466,DBASE2!$B$5:$C$24,2,FALSE)," ")</f>
        <v xml:space="preserve"> </v>
      </c>
      <c r="D466" s="51" t="str">
        <f t="shared" si="15"/>
        <v/>
      </c>
      <c r="E466" s="22">
        <f t="shared" si="16"/>
        <v>461</v>
      </c>
      <c r="F466" s="53"/>
      <c r="G466" s="12"/>
      <c r="H466" s="10"/>
      <c r="I466" s="27"/>
      <c r="J466" s="10"/>
      <c r="K466" s="12"/>
      <c r="L466" s="10"/>
      <c r="M466" s="10"/>
      <c r="N466" s="10"/>
      <c r="O466" s="10"/>
    </row>
    <row r="467" spans="1:15">
      <c r="A467" s="24"/>
      <c r="B467" s="40"/>
      <c r="C467" s="22" t="str">
        <f>IFERROR(VLOOKUP(B467,DBASE2!$B$5:$C$24,2,FALSE)," ")</f>
        <v xml:space="preserve"> </v>
      </c>
      <c r="D467" s="51" t="str">
        <f t="shared" si="15"/>
        <v/>
      </c>
      <c r="E467" s="22">
        <f t="shared" si="16"/>
        <v>462</v>
      </c>
      <c r="F467" s="53"/>
      <c r="G467" s="12"/>
      <c r="H467" s="10"/>
      <c r="I467" s="27"/>
      <c r="J467" s="10"/>
      <c r="K467" s="12"/>
      <c r="L467" s="10"/>
      <c r="M467" s="10"/>
      <c r="N467" s="10"/>
      <c r="O467" s="10"/>
    </row>
    <row r="468" spans="1:15">
      <c r="A468" s="24"/>
      <c r="B468" s="40"/>
      <c r="C468" s="22" t="str">
        <f>IFERROR(VLOOKUP(B468,DBASE2!$B$5:$C$24,2,FALSE)," ")</f>
        <v xml:space="preserve"> </v>
      </c>
      <c r="D468" s="51" t="str">
        <f t="shared" si="15"/>
        <v/>
      </c>
      <c r="E468" s="22">
        <f t="shared" si="16"/>
        <v>463</v>
      </c>
      <c r="F468" s="53"/>
      <c r="G468" s="12"/>
      <c r="H468" s="10"/>
      <c r="I468" s="27"/>
      <c r="J468" s="10"/>
      <c r="K468" s="12"/>
      <c r="L468" s="10"/>
      <c r="M468" s="10"/>
      <c r="N468" s="10"/>
      <c r="O468" s="10"/>
    </row>
    <row r="469" spans="1:15">
      <c r="A469" s="24"/>
      <c r="B469" s="40"/>
      <c r="C469" s="22" t="str">
        <f>IFERROR(VLOOKUP(B469,DBASE2!$B$5:$C$24,2,FALSE)," ")</f>
        <v xml:space="preserve"> </v>
      </c>
      <c r="D469" s="51" t="str">
        <f t="shared" si="15"/>
        <v/>
      </c>
      <c r="E469" s="22">
        <f t="shared" si="16"/>
        <v>464</v>
      </c>
      <c r="F469" s="53"/>
      <c r="G469" s="12"/>
      <c r="H469" s="10"/>
      <c r="I469" s="27"/>
      <c r="J469" s="10"/>
      <c r="K469" s="12"/>
      <c r="L469" s="10"/>
      <c r="M469" s="10"/>
      <c r="N469" s="10"/>
      <c r="O469" s="10"/>
    </row>
    <row r="470" spans="1:15">
      <c r="A470" s="24"/>
      <c r="B470" s="40"/>
      <c r="C470" s="22" t="str">
        <f>IFERROR(VLOOKUP(B470,DBASE2!$B$5:$C$24,2,FALSE)," ")</f>
        <v xml:space="preserve"> </v>
      </c>
      <c r="D470" s="51" t="str">
        <f t="shared" si="15"/>
        <v/>
      </c>
      <c r="E470" s="22">
        <f t="shared" si="16"/>
        <v>465</v>
      </c>
      <c r="F470" s="53"/>
      <c r="G470" s="12"/>
      <c r="H470" s="10"/>
      <c r="I470" s="27"/>
      <c r="J470" s="10"/>
      <c r="K470" s="12"/>
      <c r="L470" s="10"/>
      <c r="M470" s="10"/>
      <c r="N470" s="10"/>
      <c r="O470" s="10"/>
    </row>
    <row r="471" spans="1:15">
      <c r="A471" s="24"/>
      <c r="B471" s="40"/>
      <c r="C471" s="22" t="str">
        <f>IFERROR(VLOOKUP(B471,DBASE2!$B$5:$C$24,2,FALSE)," ")</f>
        <v xml:space="preserve"> </v>
      </c>
      <c r="D471" s="51" t="str">
        <f t="shared" si="15"/>
        <v/>
      </c>
      <c r="E471" s="22">
        <f t="shared" si="16"/>
        <v>466</v>
      </c>
      <c r="F471" s="53"/>
      <c r="G471" s="12"/>
      <c r="H471" s="10"/>
      <c r="I471" s="27"/>
      <c r="J471" s="10"/>
      <c r="K471" s="12"/>
      <c r="L471" s="10"/>
      <c r="M471" s="10"/>
      <c r="N471" s="10"/>
      <c r="O471" s="10"/>
    </row>
    <row r="472" spans="1:15">
      <c r="A472" s="24"/>
      <c r="B472" s="40"/>
      <c r="C472" s="22" t="str">
        <f>IFERROR(VLOOKUP(B472,DBASE2!$B$5:$C$24,2,FALSE)," ")</f>
        <v xml:space="preserve"> </v>
      </c>
      <c r="D472" s="51" t="str">
        <f t="shared" si="15"/>
        <v/>
      </c>
      <c r="E472" s="22">
        <f t="shared" si="16"/>
        <v>467</v>
      </c>
      <c r="F472" s="53"/>
      <c r="G472" s="12"/>
      <c r="H472" s="10"/>
      <c r="I472" s="27"/>
      <c r="J472" s="10"/>
      <c r="K472" s="12"/>
      <c r="L472" s="10"/>
      <c r="M472" s="10"/>
      <c r="N472" s="10"/>
      <c r="O472" s="10"/>
    </row>
    <row r="473" spans="1:15">
      <c r="A473" s="24"/>
      <c r="B473" s="40"/>
      <c r="C473" s="22" t="str">
        <f>IFERROR(VLOOKUP(B473,DBASE2!$B$5:$C$24,2,FALSE)," ")</f>
        <v xml:space="preserve"> </v>
      </c>
      <c r="D473" s="51" t="str">
        <f t="shared" si="15"/>
        <v/>
      </c>
      <c r="E473" s="22">
        <f t="shared" si="16"/>
        <v>468</v>
      </c>
      <c r="F473" s="53"/>
      <c r="G473" s="12"/>
      <c r="H473" s="10"/>
      <c r="I473" s="27"/>
      <c r="J473" s="10"/>
      <c r="K473" s="12"/>
      <c r="L473" s="10"/>
      <c r="M473" s="10"/>
      <c r="N473" s="10"/>
      <c r="O473" s="10"/>
    </row>
    <row r="474" spans="1:15">
      <c r="A474" s="24"/>
      <c r="B474" s="40"/>
      <c r="C474" s="22" t="str">
        <f>IFERROR(VLOOKUP(B474,DBASE2!$B$5:$C$24,2,FALSE)," ")</f>
        <v xml:space="preserve"> </v>
      </c>
      <c r="D474" s="51" t="str">
        <f t="shared" si="15"/>
        <v/>
      </c>
      <c r="E474" s="22">
        <f t="shared" si="16"/>
        <v>469</v>
      </c>
      <c r="F474" s="53"/>
      <c r="G474" s="12"/>
      <c r="H474" s="10"/>
      <c r="I474" s="27"/>
      <c r="J474" s="10"/>
      <c r="K474" s="12"/>
      <c r="L474" s="10"/>
      <c r="M474" s="10"/>
      <c r="N474" s="10"/>
      <c r="O474" s="10"/>
    </row>
    <row r="475" spans="1:15">
      <c r="A475" s="24"/>
      <c r="B475" s="40"/>
      <c r="C475" s="22" t="str">
        <f>IFERROR(VLOOKUP(B475,DBASE2!$B$5:$C$24,2,FALSE)," ")</f>
        <v xml:space="preserve"> </v>
      </c>
      <c r="D475" s="51" t="str">
        <f t="shared" si="15"/>
        <v/>
      </c>
      <c r="E475" s="22">
        <f t="shared" si="16"/>
        <v>470</v>
      </c>
      <c r="F475" s="53"/>
      <c r="G475" s="12"/>
      <c r="H475" s="10"/>
      <c r="I475" s="27"/>
      <c r="J475" s="10"/>
      <c r="K475" s="12"/>
      <c r="L475" s="10"/>
      <c r="M475" s="10"/>
      <c r="N475" s="10"/>
      <c r="O475" s="10"/>
    </row>
    <row r="476" spans="1:15">
      <c r="A476" s="24"/>
      <c r="B476" s="40"/>
      <c r="C476" s="22" t="str">
        <f>IFERROR(VLOOKUP(B476,DBASE2!$B$5:$C$24,2,FALSE)," ")</f>
        <v xml:space="preserve"> </v>
      </c>
      <c r="D476" s="51" t="str">
        <f t="shared" si="15"/>
        <v/>
      </c>
      <c r="E476" s="22">
        <f t="shared" si="16"/>
        <v>471</v>
      </c>
      <c r="F476" s="53"/>
      <c r="G476" s="12"/>
      <c r="H476" s="10"/>
      <c r="I476" s="27"/>
      <c r="J476" s="10"/>
      <c r="K476" s="12"/>
      <c r="L476" s="10"/>
      <c r="M476" s="10"/>
      <c r="N476" s="10"/>
      <c r="O476" s="10"/>
    </row>
    <row r="477" spans="1:15">
      <c r="A477" s="24"/>
      <c r="B477" s="40"/>
      <c r="C477" s="22" t="str">
        <f>IFERROR(VLOOKUP(B477,DBASE2!$B$5:$C$24,2,FALSE)," ")</f>
        <v xml:space="preserve"> </v>
      </c>
      <c r="D477" s="51" t="str">
        <f t="shared" si="15"/>
        <v/>
      </c>
      <c r="E477" s="22">
        <f t="shared" si="16"/>
        <v>472</v>
      </c>
      <c r="F477" s="53"/>
      <c r="G477" s="12"/>
      <c r="H477" s="10"/>
      <c r="I477" s="27"/>
      <c r="J477" s="10"/>
      <c r="K477" s="12"/>
      <c r="L477" s="10"/>
      <c r="M477" s="10"/>
      <c r="N477" s="10"/>
      <c r="O477" s="10"/>
    </row>
    <row r="478" spans="1:15">
      <c r="A478" s="24"/>
      <c r="B478" s="40"/>
      <c r="C478" s="22" t="str">
        <f>IFERROR(VLOOKUP(B478,DBASE2!$B$5:$C$24,2,FALSE)," ")</f>
        <v xml:space="preserve"> </v>
      </c>
      <c r="D478" s="51" t="str">
        <f t="shared" si="15"/>
        <v/>
      </c>
      <c r="E478" s="22">
        <f t="shared" si="16"/>
        <v>473</v>
      </c>
      <c r="F478" s="53"/>
      <c r="G478" s="12"/>
      <c r="H478" s="10"/>
      <c r="I478" s="27"/>
      <c r="J478" s="10"/>
      <c r="K478" s="12"/>
      <c r="L478" s="10"/>
      <c r="M478" s="10"/>
      <c r="N478" s="10"/>
      <c r="O478" s="10"/>
    </row>
    <row r="479" spans="1:15">
      <c r="A479" s="24"/>
      <c r="B479" s="40"/>
      <c r="C479" s="22" t="str">
        <f>IFERROR(VLOOKUP(B479,DBASE2!$B$5:$C$24,2,FALSE)," ")</f>
        <v xml:space="preserve"> </v>
      </c>
      <c r="D479" s="51" t="str">
        <f t="shared" si="15"/>
        <v/>
      </c>
      <c r="E479" s="22">
        <f t="shared" si="16"/>
        <v>474</v>
      </c>
      <c r="F479" s="53"/>
      <c r="G479" s="12"/>
      <c r="H479" s="10"/>
      <c r="I479" s="27"/>
      <c r="J479" s="10"/>
      <c r="K479" s="12"/>
      <c r="L479" s="10"/>
      <c r="M479" s="10"/>
      <c r="N479" s="10"/>
      <c r="O479" s="10"/>
    </row>
    <row r="480" spans="1:15">
      <c r="A480" s="24"/>
      <c r="B480" s="40"/>
      <c r="C480" s="22" t="str">
        <f>IFERROR(VLOOKUP(B480,DBASE2!$B$5:$C$24,2,FALSE)," ")</f>
        <v xml:space="preserve"> </v>
      </c>
      <c r="D480" s="51" t="str">
        <f t="shared" si="15"/>
        <v/>
      </c>
      <c r="E480" s="22">
        <f t="shared" si="16"/>
        <v>475</v>
      </c>
      <c r="F480" s="53"/>
      <c r="G480" s="12"/>
      <c r="H480" s="10"/>
      <c r="I480" s="27"/>
      <c r="J480" s="10"/>
      <c r="K480" s="12"/>
      <c r="L480" s="10"/>
      <c r="M480" s="10"/>
      <c r="N480" s="10"/>
      <c r="O480" s="10"/>
    </row>
    <row r="481" spans="1:15">
      <c r="A481" s="24"/>
      <c r="B481" s="40"/>
      <c r="C481" s="22" t="str">
        <f>IFERROR(VLOOKUP(B481,DBASE2!$B$5:$C$24,2,FALSE)," ")</f>
        <v xml:space="preserve"> </v>
      </c>
      <c r="D481" s="51" t="str">
        <f t="shared" si="15"/>
        <v/>
      </c>
      <c r="E481" s="22">
        <f t="shared" si="16"/>
        <v>476</v>
      </c>
      <c r="F481" s="53"/>
      <c r="G481" s="12"/>
      <c r="H481" s="10"/>
      <c r="I481" s="27"/>
      <c r="J481" s="10"/>
      <c r="K481" s="12"/>
      <c r="L481" s="10"/>
      <c r="M481" s="10"/>
      <c r="N481" s="10"/>
      <c r="O481" s="10"/>
    </row>
    <row r="482" spans="1:15">
      <c r="A482" s="24"/>
      <c r="B482" s="40"/>
      <c r="C482" s="22" t="str">
        <f>IFERROR(VLOOKUP(B482,DBASE2!$B$5:$C$24,2,FALSE)," ")</f>
        <v xml:space="preserve"> </v>
      </c>
      <c r="D482" s="51" t="str">
        <f t="shared" si="15"/>
        <v/>
      </c>
      <c r="E482" s="22">
        <f t="shared" si="16"/>
        <v>477</v>
      </c>
      <c r="F482" s="53"/>
      <c r="G482" s="12"/>
      <c r="H482" s="10"/>
      <c r="I482" s="27"/>
      <c r="J482" s="10"/>
      <c r="K482" s="12"/>
      <c r="L482" s="10"/>
      <c r="M482" s="10"/>
      <c r="N482" s="10"/>
      <c r="O482" s="10"/>
    </row>
    <row r="483" spans="1:15">
      <c r="A483" s="24"/>
      <c r="B483" s="40"/>
      <c r="C483" s="22" t="str">
        <f>IFERROR(VLOOKUP(B483,DBASE2!$B$5:$C$24,2,FALSE)," ")</f>
        <v xml:space="preserve"> </v>
      </c>
      <c r="D483" s="51" t="str">
        <f t="shared" si="15"/>
        <v/>
      </c>
      <c r="E483" s="22">
        <f t="shared" si="16"/>
        <v>478</v>
      </c>
      <c r="F483" s="53"/>
      <c r="G483" s="12"/>
      <c r="H483" s="10"/>
      <c r="I483" s="27"/>
      <c r="J483" s="10"/>
      <c r="K483" s="12"/>
      <c r="L483" s="10"/>
      <c r="M483" s="10"/>
      <c r="N483" s="10"/>
      <c r="O483" s="10"/>
    </row>
    <row r="484" spans="1:15">
      <c r="A484" s="24"/>
      <c r="B484" s="40"/>
      <c r="C484" s="22" t="str">
        <f>IFERROR(VLOOKUP(B484,DBASE2!$B$5:$C$24,2,FALSE)," ")</f>
        <v xml:space="preserve"> </v>
      </c>
      <c r="D484" s="51" t="str">
        <f t="shared" si="15"/>
        <v/>
      </c>
      <c r="E484" s="22">
        <f t="shared" si="16"/>
        <v>479</v>
      </c>
      <c r="F484" s="53"/>
      <c r="G484" s="12"/>
      <c r="H484" s="10"/>
      <c r="I484" s="27"/>
      <c r="J484" s="10"/>
      <c r="K484" s="12"/>
      <c r="L484" s="10"/>
      <c r="M484" s="10"/>
      <c r="N484" s="10"/>
      <c r="O484" s="10"/>
    </row>
    <row r="485" spans="1:15">
      <c r="A485" s="24"/>
      <c r="B485" s="40"/>
      <c r="C485" s="22" t="str">
        <f>IFERROR(VLOOKUP(B485,DBASE2!$B$5:$C$24,2,FALSE)," ")</f>
        <v xml:space="preserve"> </v>
      </c>
      <c r="D485" s="51" t="str">
        <f t="shared" si="15"/>
        <v/>
      </c>
      <c r="E485" s="22">
        <f t="shared" si="16"/>
        <v>480</v>
      </c>
      <c r="F485" s="53"/>
      <c r="G485" s="12"/>
      <c r="H485" s="10"/>
      <c r="I485" s="27"/>
      <c r="J485" s="10"/>
      <c r="K485" s="12"/>
      <c r="L485" s="10"/>
      <c r="M485" s="10"/>
      <c r="N485" s="10"/>
      <c r="O485" s="10"/>
    </row>
    <row r="486" spans="1:15">
      <c r="A486" s="24"/>
      <c r="B486" s="40"/>
      <c r="C486" s="22" t="str">
        <f>IFERROR(VLOOKUP(B486,DBASE2!$B$5:$C$24,2,FALSE)," ")</f>
        <v xml:space="preserve"> </v>
      </c>
      <c r="D486" s="51" t="str">
        <f t="shared" si="15"/>
        <v/>
      </c>
      <c r="E486" s="22">
        <f t="shared" si="16"/>
        <v>481</v>
      </c>
      <c r="F486" s="53"/>
      <c r="G486" s="12"/>
      <c r="H486" s="10"/>
      <c r="I486" s="27"/>
      <c r="J486" s="10"/>
      <c r="K486" s="12"/>
      <c r="L486" s="10"/>
      <c r="M486" s="10"/>
      <c r="N486" s="10"/>
      <c r="O486" s="10"/>
    </row>
    <row r="487" spans="1:15">
      <c r="A487" s="24"/>
      <c r="B487" s="40"/>
      <c r="C487" s="22" t="str">
        <f>IFERROR(VLOOKUP(B487,DBASE2!$B$5:$C$24,2,FALSE)," ")</f>
        <v xml:space="preserve"> </v>
      </c>
      <c r="D487" s="51" t="str">
        <f t="shared" si="15"/>
        <v/>
      </c>
      <c r="E487" s="22">
        <f t="shared" si="16"/>
        <v>482</v>
      </c>
      <c r="F487" s="53"/>
      <c r="G487" s="12"/>
      <c r="H487" s="10"/>
      <c r="I487" s="27"/>
      <c r="J487" s="10"/>
      <c r="K487" s="12"/>
      <c r="L487" s="10"/>
      <c r="M487" s="10"/>
      <c r="N487" s="10"/>
      <c r="O487" s="10"/>
    </row>
    <row r="488" spans="1:15">
      <c r="A488" s="24"/>
      <c r="B488" s="40"/>
      <c r="C488" s="22" t="str">
        <f>IFERROR(VLOOKUP(B488,DBASE2!$B$5:$C$24,2,FALSE)," ")</f>
        <v xml:space="preserve"> </v>
      </c>
      <c r="D488" s="51" t="str">
        <f t="shared" si="15"/>
        <v/>
      </c>
      <c r="E488" s="22">
        <f t="shared" si="16"/>
        <v>483</v>
      </c>
      <c r="F488" s="53"/>
      <c r="G488" s="12"/>
      <c r="H488" s="10"/>
      <c r="I488" s="27"/>
      <c r="J488" s="10"/>
      <c r="K488" s="12"/>
      <c r="L488" s="10"/>
      <c r="M488" s="10"/>
      <c r="N488" s="10"/>
      <c r="O488" s="10"/>
    </row>
    <row r="489" spans="1:15">
      <c r="A489" s="24"/>
      <c r="B489" s="40"/>
      <c r="C489" s="22" t="str">
        <f>IFERROR(VLOOKUP(B489,DBASE2!$B$5:$C$24,2,FALSE)," ")</f>
        <v xml:space="preserve"> </v>
      </c>
      <c r="D489" s="51" t="str">
        <f t="shared" si="15"/>
        <v/>
      </c>
      <c r="E489" s="22">
        <f t="shared" si="16"/>
        <v>484</v>
      </c>
      <c r="F489" s="53"/>
      <c r="G489" s="12"/>
      <c r="H489" s="10"/>
      <c r="I489" s="27"/>
      <c r="J489" s="10"/>
      <c r="K489" s="12"/>
      <c r="L489" s="10"/>
      <c r="M489" s="10"/>
      <c r="N489" s="10"/>
      <c r="O489" s="10"/>
    </row>
    <row r="490" spans="1:15">
      <c r="A490" s="24"/>
      <c r="B490" s="40"/>
      <c r="C490" s="22" t="str">
        <f>IFERROR(VLOOKUP(B490,DBASE2!$B$5:$C$24,2,FALSE)," ")</f>
        <v xml:space="preserve"> </v>
      </c>
      <c r="D490" s="51" t="str">
        <f t="shared" si="15"/>
        <v/>
      </c>
      <c r="E490" s="22">
        <f t="shared" si="16"/>
        <v>485</v>
      </c>
      <c r="F490" s="53"/>
      <c r="G490" s="12"/>
      <c r="H490" s="10"/>
      <c r="I490" s="27"/>
      <c r="J490" s="10"/>
      <c r="K490" s="12"/>
      <c r="L490" s="10"/>
      <c r="M490" s="10"/>
      <c r="N490" s="10"/>
      <c r="O490" s="10"/>
    </row>
    <row r="491" spans="1:15">
      <c r="A491" s="24"/>
      <c r="B491" s="40"/>
      <c r="C491" s="22" t="str">
        <f>IFERROR(VLOOKUP(B491,DBASE2!$B$5:$C$24,2,FALSE)," ")</f>
        <v xml:space="preserve"> </v>
      </c>
      <c r="D491" s="51" t="str">
        <f t="shared" si="15"/>
        <v/>
      </c>
      <c r="E491" s="22">
        <f t="shared" si="16"/>
        <v>486</v>
      </c>
      <c r="F491" s="53"/>
      <c r="G491" s="12"/>
      <c r="H491" s="10"/>
      <c r="I491" s="27"/>
      <c r="J491" s="10"/>
      <c r="K491" s="12"/>
      <c r="L491" s="10"/>
      <c r="M491" s="10"/>
      <c r="N491" s="10"/>
      <c r="O491" s="10"/>
    </row>
    <row r="492" spans="1:15">
      <c r="A492" s="24"/>
      <c r="B492" s="40"/>
      <c r="C492" s="22" t="str">
        <f>IFERROR(VLOOKUP(B492,DBASE2!$B$5:$C$24,2,FALSE)," ")</f>
        <v xml:space="preserve"> </v>
      </c>
      <c r="D492" s="51" t="str">
        <f t="shared" si="15"/>
        <v/>
      </c>
      <c r="E492" s="22">
        <f t="shared" si="16"/>
        <v>487</v>
      </c>
      <c r="F492" s="53"/>
      <c r="G492" s="12"/>
      <c r="H492" s="10"/>
      <c r="I492" s="27"/>
      <c r="J492" s="10"/>
      <c r="K492" s="12"/>
      <c r="L492" s="10"/>
      <c r="M492" s="10"/>
      <c r="N492" s="10"/>
      <c r="O492" s="10"/>
    </row>
    <row r="493" spans="1:15">
      <c r="A493" s="24"/>
      <c r="B493" s="40"/>
      <c r="C493" s="22" t="str">
        <f>IFERROR(VLOOKUP(B493,DBASE2!$B$5:$C$24,2,FALSE)," ")</f>
        <v xml:space="preserve"> </v>
      </c>
      <c r="D493" s="51" t="str">
        <f t="shared" si="15"/>
        <v/>
      </c>
      <c r="E493" s="22">
        <f t="shared" si="16"/>
        <v>488</v>
      </c>
      <c r="F493" s="53"/>
      <c r="G493" s="12"/>
      <c r="H493" s="10"/>
      <c r="I493" s="27"/>
      <c r="J493" s="10"/>
      <c r="K493" s="12"/>
      <c r="L493" s="10"/>
      <c r="M493" s="10"/>
      <c r="N493" s="10"/>
      <c r="O493" s="10"/>
    </row>
    <row r="494" spans="1:15">
      <c r="A494" s="24"/>
      <c r="B494" s="40"/>
      <c r="C494" s="22" t="str">
        <f>IFERROR(VLOOKUP(B494,DBASE2!$B$5:$C$24,2,FALSE)," ")</f>
        <v xml:space="preserve"> </v>
      </c>
      <c r="D494" s="51" t="str">
        <f t="shared" si="15"/>
        <v/>
      </c>
      <c r="E494" s="22">
        <f t="shared" si="16"/>
        <v>489</v>
      </c>
      <c r="F494" s="53"/>
      <c r="G494" s="12"/>
      <c r="H494" s="10"/>
      <c r="I494" s="27"/>
      <c r="J494" s="10"/>
      <c r="K494" s="12"/>
      <c r="L494" s="10"/>
      <c r="M494" s="10"/>
      <c r="N494" s="10"/>
      <c r="O494" s="10"/>
    </row>
    <row r="495" spans="1:15">
      <c r="A495" s="24"/>
      <c r="B495" s="40"/>
      <c r="C495" s="22" t="str">
        <f>IFERROR(VLOOKUP(B495,DBASE2!$B$5:$C$24,2,FALSE)," ")</f>
        <v xml:space="preserve"> </v>
      </c>
      <c r="D495" s="51" t="str">
        <f t="shared" si="15"/>
        <v/>
      </c>
      <c r="E495" s="22">
        <f t="shared" si="16"/>
        <v>490</v>
      </c>
      <c r="F495" s="53"/>
      <c r="G495" s="12"/>
      <c r="H495" s="10"/>
      <c r="I495" s="27"/>
      <c r="J495" s="10"/>
      <c r="K495" s="12"/>
      <c r="L495" s="10"/>
      <c r="M495" s="10"/>
      <c r="N495" s="10"/>
      <c r="O495" s="10"/>
    </row>
    <row r="496" spans="1:15">
      <c r="A496" s="24"/>
      <c r="B496" s="40"/>
      <c r="C496" s="22" t="str">
        <f>IFERROR(VLOOKUP(B496,DBASE2!$B$5:$C$24,2,FALSE)," ")</f>
        <v xml:space="preserve"> </v>
      </c>
      <c r="D496" s="51" t="str">
        <f t="shared" si="15"/>
        <v/>
      </c>
      <c r="E496" s="22">
        <f t="shared" si="16"/>
        <v>491</v>
      </c>
      <c r="F496" s="53"/>
      <c r="G496" s="12"/>
      <c r="H496" s="10"/>
      <c r="I496" s="27"/>
      <c r="J496" s="10"/>
      <c r="K496" s="12"/>
      <c r="L496" s="10"/>
      <c r="M496" s="10"/>
      <c r="N496" s="10"/>
      <c r="O496" s="10"/>
    </row>
    <row r="497" spans="1:15">
      <c r="A497" s="24"/>
      <c r="B497" s="40"/>
      <c r="C497" s="22" t="str">
        <f>IFERROR(VLOOKUP(B497,DBASE2!$B$5:$C$24,2,FALSE)," ")</f>
        <v xml:space="preserve"> </v>
      </c>
      <c r="D497" s="51" t="str">
        <f t="shared" si="15"/>
        <v/>
      </c>
      <c r="E497" s="22">
        <f t="shared" si="16"/>
        <v>492</v>
      </c>
      <c r="F497" s="53"/>
      <c r="G497" s="12"/>
      <c r="H497" s="10"/>
      <c r="I497" s="27"/>
      <c r="J497" s="10"/>
      <c r="K497" s="12"/>
      <c r="L497" s="10"/>
      <c r="M497" s="10"/>
      <c r="N497" s="10"/>
      <c r="O497" s="10"/>
    </row>
    <row r="498" spans="1:15">
      <c r="A498" s="24"/>
      <c r="B498" s="40"/>
      <c r="C498" s="22" t="str">
        <f>IFERROR(VLOOKUP(B498,DBASE2!$B$5:$C$24,2,FALSE)," ")</f>
        <v xml:space="preserve"> </v>
      </c>
      <c r="D498" s="51" t="str">
        <f t="shared" si="15"/>
        <v/>
      </c>
      <c r="E498" s="22">
        <f t="shared" si="16"/>
        <v>493</v>
      </c>
      <c r="F498" s="53"/>
      <c r="G498" s="12"/>
      <c r="H498" s="10"/>
      <c r="I498" s="27"/>
      <c r="J498" s="10"/>
      <c r="K498" s="12"/>
      <c r="L498" s="10"/>
      <c r="M498" s="10"/>
      <c r="N498" s="10"/>
      <c r="O498" s="10"/>
    </row>
    <row r="499" spans="1:15">
      <c r="A499" s="24"/>
      <c r="B499" s="40"/>
      <c r="C499" s="22" t="str">
        <f>IFERROR(VLOOKUP(B499,DBASE2!$B$5:$C$24,2,FALSE)," ")</f>
        <v xml:space="preserve"> </v>
      </c>
      <c r="D499" s="51" t="str">
        <f t="shared" si="15"/>
        <v/>
      </c>
      <c r="E499" s="22">
        <f t="shared" si="16"/>
        <v>494</v>
      </c>
      <c r="F499" s="53"/>
      <c r="G499" s="12"/>
      <c r="H499" s="10"/>
      <c r="I499" s="27"/>
      <c r="J499" s="10"/>
      <c r="K499" s="12"/>
      <c r="L499" s="10"/>
      <c r="M499" s="10"/>
      <c r="N499" s="10"/>
      <c r="O499" s="10"/>
    </row>
    <row r="500" spans="1:15">
      <c r="A500" s="24"/>
      <c r="B500" s="40"/>
      <c r="C500" s="22" t="str">
        <f>IFERROR(VLOOKUP(B500,DBASE2!$B$5:$C$24,2,FALSE)," ")</f>
        <v xml:space="preserve"> </v>
      </c>
      <c r="D500" s="51" t="str">
        <f t="shared" si="15"/>
        <v/>
      </c>
      <c r="E500" s="22">
        <f t="shared" si="16"/>
        <v>495</v>
      </c>
      <c r="F500" s="53"/>
      <c r="G500" s="12"/>
      <c r="H500" s="10"/>
      <c r="I500" s="27"/>
      <c r="J500" s="10"/>
      <c r="K500" s="12"/>
      <c r="L500" s="10"/>
      <c r="M500" s="10"/>
      <c r="N500" s="10"/>
      <c r="O500" s="10"/>
    </row>
    <row r="501" spans="1:15">
      <c r="A501" s="24"/>
      <c r="B501" s="40"/>
      <c r="C501" s="22" t="str">
        <f>IFERROR(VLOOKUP(B501,DBASE2!$B$5:$C$24,2,FALSE)," ")</f>
        <v xml:space="preserve"> </v>
      </c>
      <c r="D501" s="51" t="str">
        <f t="shared" si="15"/>
        <v/>
      </c>
      <c r="E501" s="22">
        <f t="shared" si="16"/>
        <v>496</v>
      </c>
      <c r="F501" s="53"/>
      <c r="G501" s="12"/>
      <c r="H501" s="10"/>
      <c r="I501" s="27"/>
      <c r="J501" s="10"/>
      <c r="K501" s="12"/>
      <c r="L501" s="10"/>
      <c r="M501" s="10"/>
      <c r="N501" s="10"/>
      <c r="O501" s="10"/>
    </row>
    <row r="502" spans="1:15">
      <c r="A502" s="24"/>
      <c r="B502" s="40"/>
      <c r="C502" s="22" t="str">
        <f>IFERROR(VLOOKUP(B502,DBASE2!$B$5:$C$24,2,FALSE)," ")</f>
        <v xml:space="preserve"> </v>
      </c>
      <c r="D502" s="51" t="str">
        <f t="shared" si="15"/>
        <v/>
      </c>
      <c r="E502" s="22">
        <f t="shared" si="16"/>
        <v>497</v>
      </c>
      <c r="F502" s="53"/>
      <c r="G502" s="12"/>
      <c r="H502" s="10"/>
      <c r="I502" s="27"/>
      <c r="J502" s="10"/>
      <c r="K502" s="12"/>
      <c r="L502" s="10"/>
      <c r="M502" s="10"/>
      <c r="N502" s="10"/>
      <c r="O502" s="10"/>
    </row>
    <row r="503" spans="1:15">
      <c r="A503" s="24"/>
      <c r="B503" s="40"/>
      <c r="C503" s="22" t="str">
        <f>IFERROR(VLOOKUP(B503,DBASE2!$B$5:$C$24,2,FALSE)," ")</f>
        <v xml:space="preserve"> </v>
      </c>
      <c r="D503" s="51" t="str">
        <f t="shared" si="15"/>
        <v/>
      </c>
      <c r="E503" s="22">
        <f t="shared" si="16"/>
        <v>498</v>
      </c>
      <c r="F503" s="53"/>
      <c r="G503" s="12"/>
      <c r="H503" s="10"/>
      <c r="I503" s="27"/>
      <c r="J503" s="10"/>
      <c r="K503" s="12"/>
      <c r="L503" s="10"/>
      <c r="M503" s="10"/>
      <c r="N503" s="10"/>
      <c r="O503" s="10"/>
    </row>
    <row r="504" spans="1:15">
      <c r="A504" s="24"/>
      <c r="B504" s="40"/>
      <c r="C504" s="22" t="str">
        <f>IFERROR(VLOOKUP(B504,DBASE2!$B$5:$C$24,2,FALSE)," ")</f>
        <v xml:space="preserve"> </v>
      </c>
      <c r="D504" s="51" t="str">
        <f t="shared" si="15"/>
        <v/>
      </c>
      <c r="E504" s="22">
        <f t="shared" si="16"/>
        <v>499</v>
      </c>
      <c r="F504" s="53"/>
      <c r="G504" s="12"/>
      <c r="H504" s="10"/>
      <c r="I504" s="27"/>
      <c r="J504" s="10"/>
      <c r="K504" s="12"/>
      <c r="L504" s="10"/>
      <c r="M504" s="10"/>
      <c r="N504" s="10"/>
      <c r="O504" s="10"/>
    </row>
    <row r="505" spans="1:15">
      <c r="A505" s="24"/>
      <c r="B505" s="40"/>
      <c r="C505" s="22" t="str">
        <f>IFERROR(VLOOKUP(B505,DBASE2!$B$5:$C$24,2,FALSE)," ")</f>
        <v xml:space="preserve"> </v>
      </c>
      <c r="D505" s="51" t="str">
        <f t="shared" si="15"/>
        <v/>
      </c>
      <c r="E505" s="22">
        <f t="shared" si="16"/>
        <v>500</v>
      </c>
      <c r="F505" s="53"/>
      <c r="G505" s="12"/>
      <c r="H505" s="10"/>
      <c r="I505" s="27"/>
      <c r="J505" s="10"/>
      <c r="K505" s="12"/>
      <c r="L505" s="10"/>
      <c r="M505" s="10"/>
      <c r="N505" s="10"/>
      <c r="O505" s="10"/>
    </row>
    <row r="506" spans="1:15">
      <c r="A506" s="24"/>
      <c r="B506" s="40"/>
      <c r="C506" s="22" t="str">
        <f>IFERROR(VLOOKUP(B506,DBASE2!$B$5:$C$24,2,FALSE)," ")</f>
        <v xml:space="preserve"> </v>
      </c>
      <c r="D506" s="51" t="str">
        <f t="shared" si="15"/>
        <v/>
      </c>
      <c r="E506" s="22">
        <f t="shared" si="16"/>
        <v>501</v>
      </c>
      <c r="F506" s="53"/>
      <c r="G506" s="12"/>
      <c r="H506" s="10"/>
      <c r="I506" s="27"/>
      <c r="J506" s="10"/>
      <c r="K506" s="12"/>
      <c r="L506" s="10"/>
      <c r="M506" s="10"/>
      <c r="N506" s="10"/>
      <c r="O506" s="10"/>
    </row>
    <row r="507" spans="1:15">
      <c r="A507" s="24"/>
      <c r="B507" s="40"/>
      <c r="C507" s="22" t="str">
        <f>IFERROR(VLOOKUP(B507,DBASE2!$B$5:$C$24,2,FALSE)," ")</f>
        <v xml:space="preserve"> </v>
      </c>
      <c r="D507" s="51" t="str">
        <f t="shared" si="15"/>
        <v/>
      </c>
      <c r="E507" s="22">
        <f t="shared" si="16"/>
        <v>502</v>
      </c>
      <c r="F507" s="53"/>
      <c r="G507" s="12"/>
      <c r="H507" s="10"/>
      <c r="I507" s="27"/>
      <c r="J507" s="10"/>
      <c r="K507" s="12"/>
      <c r="L507" s="10"/>
      <c r="M507" s="10"/>
      <c r="N507" s="10"/>
      <c r="O507" s="10"/>
    </row>
    <row r="508" spans="1:15">
      <c r="A508" s="24"/>
      <c r="B508" s="40"/>
      <c r="C508" s="22" t="str">
        <f>IFERROR(VLOOKUP(B508,DBASE2!$B$5:$C$24,2,FALSE)," ")</f>
        <v xml:space="preserve"> </v>
      </c>
      <c r="D508" s="51" t="str">
        <f t="shared" si="15"/>
        <v/>
      </c>
      <c r="E508" s="22">
        <f t="shared" si="16"/>
        <v>503</v>
      </c>
      <c r="F508" s="53"/>
      <c r="G508" s="12"/>
      <c r="H508" s="10"/>
      <c r="I508" s="27"/>
      <c r="J508" s="10"/>
      <c r="K508" s="12"/>
      <c r="L508" s="10"/>
      <c r="M508" s="10"/>
      <c r="N508" s="10"/>
      <c r="O508" s="10"/>
    </row>
    <row r="509" spans="1:15">
      <c r="A509" s="24"/>
      <c r="B509" s="40"/>
      <c r="C509" s="22" t="str">
        <f>IFERROR(VLOOKUP(B509,DBASE2!$B$5:$C$24,2,FALSE)," ")</f>
        <v xml:space="preserve"> </v>
      </c>
      <c r="D509" s="51" t="str">
        <f t="shared" si="15"/>
        <v/>
      </c>
      <c r="E509" s="22">
        <f t="shared" si="16"/>
        <v>504</v>
      </c>
      <c r="F509" s="53"/>
      <c r="G509" s="12"/>
      <c r="H509" s="10"/>
      <c r="I509" s="27"/>
      <c r="J509" s="10"/>
      <c r="K509" s="12"/>
      <c r="L509" s="10"/>
      <c r="M509" s="10"/>
      <c r="N509" s="10"/>
      <c r="O509" s="10"/>
    </row>
    <row r="510" spans="1:15">
      <c r="A510" s="24"/>
      <c r="B510" s="40"/>
      <c r="C510" s="22" t="str">
        <f>IFERROR(VLOOKUP(B510,DBASE2!$B$5:$C$24,2,FALSE)," ")</f>
        <v xml:space="preserve"> </v>
      </c>
      <c r="D510" s="51" t="str">
        <f t="shared" si="15"/>
        <v/>
      </c>
      <c r="E510" s="22">
        <f t="shared" si="16"/>
        <v>505</v>
      </c>
      <c r="F510" s="53"/>
      <c r="G510" s="12"/>
      <c r="H510" s="10"/>
      <c r="I510" s="27"/>
      <c r="J510" s="10"/>
      <c r="K510" s="12"/>
      <c r="L510" s="10"/>
      <c r="M510" s="10"/>
      <c r="N510" s="10"/>
      <c r="O510" s="10"/>
    </row>
    <row r="511" spans="1:15">
      <c r="A511" s="24"/>
      <c r="B511" s="40"/>
      <c r="C511" s="22" t="str">
        <f>IFERROR(VLOOKUP(B511,DBASE2!$B$5:$C$24,2,FALSE)," ")</f>
        <v xml:space="preserve"> </v>
      </c>
      <c r="D511" s="51" t="str">
        <f t="shared" si="15"/>
        <v/>
      </c>
      <c r="E511" s="22">
        <f t="shared" si="16"/>
        <v>506</v>
      </c>
      <c r="F511" s="53"/>
      <c r="G511" s="12"/>
      <c r="H511" s="10"/>
      <c r="I511" s="27"/>
      <c r="J511" s="10"/>
      <c r="K511" s="12"/>
      <c r="L511" s="10"/>
      <c r="M511" s="10"/>
      <c r="N511" s="10"/>
      <c r="O511" s="10"/>
    </row>
    <row r="512" spans="1:15">
      <c r="A512" s="24"/>
      <c r="B512" s="40"/>
      <c r="C512" s="22" t="str">
        <f>IFERROR(VLOOKUP(B512,DBASE2!$B$5:$C$24,2,FALSE)," ")</f>
        <v xml:space="preserve"> </v>
      </c>
      <c r="D512" s="51" t="str">
        <f t="shared" si="15"/>
        <v/>
      </c>
      <c r="E512" s="22">
        <f t="shared" si="16"/>
        <v>507</v>
      </c>
      <c r="F512" s="53"/>
      <c r="G512" s="12"/>
      <c r="H512" s="10"/>
      <c r="I512" s="27"/>
      <c r="J512" s="10"/>
      <c r="K512" s="12"/>
      <c r="L512" s="10"/>
      <c r="M512" s="10"/>
      <c r="N512" s="10"/>
      <c r="O512" s="10"/>
    </row>
    <row r="513" spans="1:15">
      <c r="A513" s="24"/>
      <c r="B513" s="40"/>
      <c r="C513" s="22" t="str">
        <f>IFERROR(VLOOKUP(B513,DBASE2!$B$5:$C$24,2,FALSE)," ")</f>
        <v xml:space="preserve"> </v>
      </c>
      <c r="D513" s="51" t="str">
        <f t="shared" si="15"/>
        <v/>
      </c>
      <c r="E513" s="22">
        <f t="shared" si="16"/>
        <v>508</v>
      </c>
      <c r="F513" s="53"/>
      <c r="G513" s="12"/>
      <c r="H513" s="10"/>
      <c r="I513" s="27"/>
      <c r="J513" s="10"/>
      <c r="K513" s="12"/>
      <c r="L513" s="10"/>
      <c r="M513" s="10"/>
      <c r="N513" s="10"/>
      <c r="O513" s="10"/>
    </row>
    <row r="514" spans="1:15">
      <c r="A514" s="24"/>
      <c r="B514" s="40"/>
      <c r="C514" s="22" t="str">
        <f>IFERROR(VLOOKUP(B514,DBASE2!$B$5:$C$24,2,FALSE)," ")</f>
        <v xml:space="preserve"> </v>
      </c>
      <c r="D514" s="51" t="str">
        <f t="shared" si="15"/>
        <v/>
      </c>
      <c r="E514" s="22">
        <f t="shared" si="16"/>
        <v>509</v>
      </c>
      <c r="F514" s="53"/>
      <c r="G514" s="12"/>
      <c r="H514" s="10"/>
      <c r="I514" s="27"/>
      <c r="J514" s="10"/>
      <c r="K514" s="12"/>
      <c r="L514" s="10"/>
      <c r="M514" s="10"/>
      <c r="N514" s="10"/>
      <c r="O514" s="10"/>
    </row>
    <row r="515" spans="1:15">
      <c r="A515" s="24"/>
      <c r="B515" s="40"/>
      <c r="C515" s="22" t="str">
        <f>IFERROR(VLOOKUP(B515,DBASE2!$B$5:$C$24,2,FALSE)," ")</f>
        <v xml:space="preserve"> </v>
      </c>
      <c r="D515" s="51" t="str">
        <f t="shared" si="15"/>
        <v/>
      </c>
      <c r="E515" s="22">
        <f t="shared" si="16"/>
        <v>510</v>
      </c>
      <c r="F515" s="53"/>
      <c r="G515" s="12"/>
      <c r="H515" s="10"/>
      <c r="I515" s="27"/>
      <c r="J515" s="10"/>
      <c r="K515" s="12"/>
      <c r="L515" s="10"/>
      <c r="M515" s="10"/>
      <c r="N515" s="10"/>
      <c r="O515" s="10"/>
    </row>
    <row r="516" spans="1:15">
      <c r="A516" s="24"/>
      <c r="B516" s="40"/>
      <c r="C516" s="22" t="str">
        <f>IFERROR(VLOOKUP(B516,DBASE2!$B$5:$C$24,2,FALSE)," ")</f>
        <v xml:space="preserve"> </v>
      </c>
      <c r="D516" s="51" t="str">
        <f t="shared" si="15"/>
        <v/>
      </c>
      <c r="E516" s="22">
        <f t="shared" si="16"/>
        <v>511</v>
      </c>
      <c r="F516" s="53"/>
      <c r="G516" s="12"/>
      <c r="H516" s="10"/>
      <c r="I516" s="27"/>
      <c r="J516" s="10"/>
      <c r="K516" s="12"/>
      <c r="L516" s="10"/>
      <c r="M516" s="10"/>
      <c r="N516" s="10"/>
      <c r="O516" s="10"/>
    </row>
    <row r="517" spans="1:15">
      <c r="A517" s="24"/>
      <c r="B517" s="40"/>
      <c r="C517" s="22" t="str">
        <f>IFERROR(VLOOKUP(B517,DBASE2!$B$5:$C$24,2,FALSE)," ")</f>
        <v xml:space="preserve"> </v>
      </c>
      <c r="D517" s="51" t="str">
        <f t="shared" si="15"/>
        <v/>
      </c>
      <c r="E517" s="22">
        <f t="shared" si="16"/>
        <v>512</v>
      </c>
      <c r="F517" s="53"/>
      <c r="G517" s="12"/>
      <c r="H517" s="10"/>
      <c r="I517" s="27"/>
      <c r="J517" s="10"/>
      <c r="K517" s="12"/>
      <c r="L517" s="10"/>
      <c r="M517" s="10"/>
      <c r="N517" s="10"/>
      <c r="O517" s="10"/>
    </row>
    <row r="518" spans="1:15">
      <c r="A518" s="24"/>
      <c r="B518" s="40"/>
      <c r="C518" s="22" t="str">
        <f>IFERROR(VLOOKUP(B518,DBASE2!$B$5:$C$24,2,FALSE)," ")</f>
        <v xml:space="preserve"> </v>
      </c>
      <c r="D518" s="51" t="str">
        <f t="shared" si="15"/>
        <v/>
      </c>
      <c r="E518" s="22">
        <f t="shared" si="16"/>
        <v>513</v>
      </c>
      <c r="F518" s="53"/>
      <c r="G518" s="12"/>
      <c r="H518" s="10"/>
      <c r="I518" s="27"/>
      <c r="J518" s="10"/>
      <c r="K518" s="12"/>
      <c r="L518" s="10"/>
      <c r="M518" s="10"/>
      <c r="N518" s="10"/>
      <c r="O518" s="10"/>
    </row>
    <row r="519" spans="1:15">
      <c r="A519" s="24"/>
      <c r="B519" s="40"/>
      <c r="C519" s="22" t="str">
        <f>IFERROR(VLOOKUP(B519,DBASE2!$B$5:$C$24,2,FALSE)," ")</f>
        <v xml:space="preserve"> </v>
      </c>
      <c r="D519" s="51" t="str">
        <f t="shared" ref="D519:D582" si="17">RIGHT(I519,4)</f>
        <v/>
      </c>
      <c r="E519" s="22">
        <f t="shared" si="16"/>
        <v>514</v>
      </c>
      <c r="F519" s="53"/>
      <c r="G519" s="12"/>
      <c r="H519" s="10"/>
      <c r="I519" s="27"/>
      <c r="J519" s="10"/>
      <c r="K519" s="12"/>
      <c r="L519" s="10"/>
      <c r="M519" s="10"/>
      <c r="N519" s="10"/>
      <c r="O519" s="10"/>
    </row>
    <row r="520" spans="1:15">
      <c r="A520" s="24"/>
      <c r="B520" s="40"/>
      <c r="C520" s="22" t="str">
        <f>IFERROR(VLOOKUP(B520,DBASE2!$B$5:$C$24,2,FALSE)," ")</f>
        <v xml:space="preserve"> </v>
      </c>
      <c r="D520" s="51" t="str">
        <f t="shared" si="17"/>
        <v/>
      </c>
      <c r="E520" s="22">
        <f t="shared" si="16"/>
        <v>515</v>
      </c>
      <c r="F520" s="53"/>
      <c r="G520" s="12"/>
      <c r="H520" s="10"/>
      <c r="I520" s="27"/>
      <c r="J520" s="10"/>
      <c r="K520" s="12"/>
      <c r="L520" s="10"/>
      <c r="M520" s="10"/>
      <c r="N520" s="10"/>
      <c r="O520" s="10"/>
    </row>
    <row r="521" spans="1:15">
      <c r="A521" s="24"/>
      <c r="B521" s="40"/>
      <c r="C521" s="22" t="str">
        <f>IFERROR(VLOOKUP(B521,DBASE2!$B$5:$C$24,2,FALSE)," ")</f>
        <v xml:space="preserve"> </v>
      </c>
      <c r="D521" s="51" t="str">
        <f t="shared" si="17"/>
        <v/>
      </c>
      <c r="E521" s="22">
        <f t="shared" si="16"/>
        <v>516</v>
      </c>
      <c r="F521" s="53"/>
      <c r="G521" s="12"/>
      <c r="H521" s="10"/>
      <c r="I521" s="27"/>
      <c r="J521" s="10"/>
      <c r="K521" s="12"/>
      <c r="L521" s="10"/>
      <c r="M521" s="10"/>
      <c r="N521" s="10"/>
      <c r="O521" s="10"/>
    </row>
    <row r="522" spans="1:15">
      <c r="A522" s="24"/>
      <c r="B522" s="40"/>
      <c r="C522" s="22" t="str">
        <f>IFERROR(VLOOKUP(B522,DBASE2!$B$5:$C$24,2,FALSE)," ")</f>
        <v xml:space="preserve"> </v>
      </c>
      <c r="D522" s="51" t="str">
        <f t="shared" si="17"/>
        <v/>
      </c>
      <c r="E522" s="22">
        <f t="shared" si="16"/>
        <v>517</v>
      </c>
      <c r="F522" s="53"/>
      <c r="G522" s="12"/>
      <c r="H522" s="10"/>
      <c r="I522" s="27"/>
      <c r="J522" s="10"/>
      <c r="K522" s="12"/>
      <c r="L522" s="10"/>
      <c r="M522" s="10"/>
      <c r="N522" s="10"/>
      <c r="O522" s="10"/>
    </row>
    <row r="523" spans="1:15">
      <c r="A523" s="24"/>
      <c r="B523" s="40"/>
      <c r="C523" s="22" t="str">
        <f>IFERROR(VLOOKUP(B523,DBASE2!$B$5:$C$24,2,FALSE)," ")</f>
        <v xml:space="preserve"> </v>
      </c>
      <c r="D523" s="51" t="str">
        <f t="shared" si="17"/>
        <v/>
      </c>
      <c r="E523" s="22">
        <f t="shared" ref="E523:E586" si="18">1+E522</f>
        <v>518</v>
      </c>
      <c r="F523" s="53"/>
      <c r="G523" s="12"/>
      <c r="H523" s="10"/>
      <c r="I523" s="27"/>
      <c r="J523" s="10"/>
      <c r="K523" s="12"/>
      <c r="L523" s="10"/>
      <c r="M523" s="10"/>
      <c r="N523" s="10"/>
      <c r="O523" s="10"/>
    </row>
    <row r="524" spans="1:15">
      <c r="A524" s="24"/>
      <c r="B524" s="40"/>
      <c r="C524" s="22" t="str">
        <f>IFERROR(VLOOKUP(B524,DBASE2!$B$5:$C$24,2,FALSE)," ")</f>
        <v xml:space="preserve"> </v>
      </c>
      <c r="D524" s="51" t="str">
        <f t="shared" si="17"/>
        <v/>
      </c>
      <c r="E524" s="22">
        <f t="shared" si="18"/>
        <v>519</v>
      </c>
      <c r="F524" s="53"/>
      <c r="G524" s="12"/>
      <c r="H524" s="10"/>
      <c r="I524" s="27"/>
      <c r="J524" s="10"/>
      <c r="K524" s="12"/>
      <c r="L524" s="10"/>
      <c r="M524" s="10"/>
      <c r="N524" s="10"/>
      <c r="O524" s="10"/>
    </row>
    <row r="525" spans="1:15">
      <c r="A525" s="24"/>
      <c r="B525" s="40"/>
      <c r="C525" s="22" t="str">
        <f>IFERROR(VLOOKUP(B525,DBASE2!$B$5:$C$24,2,FALSE)," ")</f>
        <v xml:space="preserve"> </v>
      </c>
      <c r="D525" s="51" t="str">
        <f t="shared" si="17"/>
        <v/>
      </c>
      <c r="E525" s="22">
        <f t="shared" si="18"/>
        <v>520</v>
      </c>
      <c r="F525" s="53"/>
      <c r="G525" s="12"/>
      <c r="H525" s="10"/>
      <c r="I525" s="27"/>
      <c r="J525" s="10"/>
      <c r="K525" s="12"/>
      <c r="L525" s="10"/>
      <c r="M525" s="10"/>
      <c r="N525" s="10"/>
      <c r="O525" s="10"/>
    </row>
    <row r="526" spans="1:15">
      <c r="A526" s="24"/>
      <c r="B526" s="40"/>
      <c r="C526" s="22" t="str">
        <f>IFERROR(VLOOKUP(B526,DBASE2!$B$5:$C$24,2,FALSE)," ")</f>
        <v xml:space="preserve"> </v>
      </c>
      <c r="D526" s="51" t="str">
        <f t="shared" si="17"/>
        <v/>
      </c>
      <c r="E526" s="22">
        <f t="shared" si="18"/>
        <v>521</v>
      </c>
      <c r="F526" s="53"/>
      <c r="G526" s="12"/>
      <c r="H526" s="10"/>
      <c r="I526" s="27"/>
      <c r="J526" s="10"/>
      <c r="K526" s="12"/>
      <c r="L526" s="10"/>
      <c r="M526" s="10"/>
      <c r="N526" s="10"/>
      <c r="O526" s="10"/>
    </row>
    <row r="527" spans="1:15">
      <c r="A527" s="24"/>
      <c r="B527" s="40"/>
      <c r="C527" s="22" t="str">
        <f>IFERROR(VLOOKUP(B527,DBASE2!$B$5:$C$24,2,FALSE)," ")</f>
        <v xml:space="preserve"> </v>
      </c>
      <c r="D527" s="51" t="str">
        <f t="shared" si="17"/>
        <v/>
      </c>
      <c r="E527" s="22">
        <f t="shared" si="18"/>
        <v>522</v>
      </c>
      <c r="F527" s="53"/>
      <c r="G527" s="12"/>
      <c r="H527" s="10"/>
      <c r="I527" s="27"/>
      <c r="J527" s="10"/>
      <c r="K527" s="12"/>
      <c r="L527" s="10"/>
      <c r="M527" s="10"/>
      <c r="N527" s="10"/>
      <c r="O527" s="10"/>
    </row>
    <row r="528" spans="1:15">
      <c r="A528" s="24"/>
      <c r="B528" s="40"/>
      <c r="C528" s="22" t="str">
        <f>IFERROR(VLOOKUP(B528,DBASE2!$B$5:$C$24,2,FALSE)," ")</f>
        <v xml:space="preserve"> </v>
      </c>
      <c r="D528" s="51" t="str">
        <f t="shared" si="17"/>
        <v/>
      </c>
      <c r="E528" s="22">
        <f t="shared" si="18"/>
        <v>523</v>
      </c>
      <c r="F528" s="53"/>
      <c r="G528" s="12"/>
      <c r="H528" s="10"/>
      <c r="I528" s="27"/>
      <c r="J528" s="10"/>
      <c r="K528" s="12"/>
      <c r="L528" s="10"/>
      <c r="M528" s="10"/>
      <c r="N528" s="10"/>
      <c r="O528" s="10"/>
    </row>
    <row r="529" spans="1:15">
      <c r="A529" s="24"/>
      <c r="B529" s="40"/>
      <c r="C529" s="22" t="str">
        <f>IFERROR(VLOOKUP(B529,DBASE2!$B$5:$C$24,2,FALSE)," ")</f>
        <v xml:space="preserve"> </v>
      </c>
      <c r="D529" s="51" t="str">
        <f t="shared" si="17"/>
        <v/>
      </c>
      <c r="E529" s="22">
        <f t="shared" si="18"/>
        <v>524</v>
      </c>
      <c r="F529" s="53"/>
      <c r="G529" s="12"/>
      <c r="H529" s="10"/>
      <c r="I529" s="27"/>
      <c r="J529" s="10"/>
      <c r="K529" s="12"/>
      <c r="L529" s="10"/>
      <c r="M529" s="10"/>
      <c r="N529" s="10"/>
      <c r="O529" s="10"/>
    </row>
    <row r="530" spans="1:15">
      <c r="A530" s="24"/>
      <c r="B530" s="40"/>
      <c r="C530" s="22" t="str">
        <f>IFERROR(VLOOKUP(B530,DBASE2!$B$5:$C$24,2,FALSE)," ")</f>
        <v xml:space="preserve"> </v>
      </c>
      <c r="D530" s="51" t="str">
        <f t="shared" si="17"/>
        <v/>
      </c>
      <c r="E530" s="22">
        <f t="shared" si="18"/>
        <v>525</v>
      </c>
      <c r="F530" s="53"/>
      <c r="G530" s="12"/>
      <c r="H530" s="10"/>
      <c r="I530" s="27"/>
      <c r="J530" s="10"/>
      <c r="K530" s="12"/>
      <c r="L530" s="10"/>
      <c r="M530" s="10"/>
      <c r="N530" s="10"/>
      <c r="O530" s="10"/>
    </row>
    <row r="531" spans="1:15">
      <c r="A531" s="24"/>
      <c r="B531" s="40"/>
      <c r="C531" s="22" t="str">
        <f>IFERROR(VLOOKUP(B531,DBASE2!$B$5:$C$24,2,FALSE)," ")</f>
        <v xml:space="preserve"> </v>
      </c>
      <c r="D531" s="51" t="str">
        <f t="shared" si="17"/>
        <v/>
      </c>
      <c r="E531" s="22">
        <f t="shared" si="18"/>
        <v>526</v>
      </c>
      <c r="F531" s="53"/>
      <c r="G531" s="12"/>
      <c r="H531" s="10"/>
      <c r="I531" s="27"/>
      <c r="J531" s="10"/>
      <c r="K531" s="12"/>
      <c r="L531" s="10"/>
      <c r="M531" s="10"/>
      <c r="N531" s="10"/>
      <c r="O531" s="10"/>
    </row>
    <row r="532" spans="1:15">
      <c r="A532" s="24"/>
      <c r="B532" s="40"/>
      <c r="C532" s="22" t="str">
        <f>IFERROR(VLOOKUP(B532,DBASE2!$B$5:$C$24,2,FALSE)," ")</f>
        <v xml:space="preserve"> </v>
      </c>
      <c r="D532" s="51" t="str">
        <f t="shared" si="17"/>
        <v/>
      </c>
      <c r="E532" s="22">
        <f t="shared" si="18"/>
        <v>527</v>
      </c>
      <c r="F532" s="53"/>
      <c r="G532" s="12"/>
      <c r="H532" s="10"/>
      <c r="I532" s="27"/>
      <c r="J532" s="10"/>
      <c r="K532" s="12"/>
      <c r="L532" s="10"/>
      <c r="M532" s="10"/>
      <c r="N532" s="10"/>
      <c r="O532" s="10"/>
    </row>
    <row r="533" spans="1:15">
      <c r="A533" s="24"/>
      <c r="B533" s="40"/>
      <c r="C533" s="22" t="str">
        <f>IFERROR(VLOOKUP(B533,DBASE2!$B$5:$C$24,2,FALSE)," ")</f>
        <v xml:space="preserve"> </v>
      </c>
      <c r="D533" s="51" t="str">
        <f t="shared" si="17"/>
        <v/>
      </c>
      <c r="E533" s="22">
        <f t="shared" si="18"/>
        <v>528</v>
      </c>
      <c r="F533" s="53"/>
      <c r="G533" s="12"/>
      <c r="H533" s="10"/>
      <c r="I533" s="27"/>
      <c r="J533" s="10"/>
      <c r="K533" s="12"/>
      <c r="L533" s="10"/>
      <c r="M533" s="10"/>
      <c r="N533" s="10"/>
      <c r="O533" s="10"/>
    </row>
    <row r="534" spans="1:15">
      <c r="A534" s="24"/>
      <c r="B534" s="40"/>
      <c r="C534" s="22" t="str">
        <f>IFERROR(VLOOKUP(B534,DBASE2!$B$5:$C$24,2,FALSE)," ")</f>
        <v xml:space="preserve"> </v>
      </c>
      <c r="D534" s="51" t="str">
        <f t="shared" si="17"/>
        <v/>
      </c>
      <c r="E534" s="22">
        <f t="shared" si="18"/>
        <v>529</v>
      </c>
      <c r="F534" s="53"/>
      <c r="G534" s="12"/>
      <c r="H534" s="10"/>
      <c r="I534" s="27"/>
      <c r="J534" s="10"/>
      <c r="K534" s="12"/>
      <c r="L534" s="10"/>
      <c r="M534" s="10"/>
      <c r="N534" s="10"/>
      <c r="O534" s="10"/>
    </row>
    <row r="535" spans="1:15">
      <c r="A535" s="24"/>
      <c r="B535" s="40"/>
      <c r="C535" s="22" t="str">
        <f>IFERROR(VLOOKUP(B535,DBASE2!$B$5:$C$24,2,FALSE)," ")</f>
        <v xml:space="preserve"> </v>
      </c>
      <c r="D535" s="51" t="str">
        <f t="shared" si="17"/>
        <v/>
      </c>
      <c r="E535" s="22">
        <f t="shared" si="18"/>
        <v>530</v>
      </c>
      <c r="F535" s="53"/>
      <c r="G535" s="12"/>
      <c r="H535" s="10"/>
      <c r="I535" s="27"/>
      <c r="J535" s="10"/>
      <c r="K535" s="12"/>
      <c r="L535" s="10"/>
      <c r="M535" s="10"/>
      <c r="N535" s="10"/>
      <c r="O535" s="10"/>
    </row>
    <row r="536" spans="1:15">
      <c r="A536" s="24"/>
      <c r="B536" s="40"/>
      <c r="C536" s="22" t="str">
        <f>IFERROR(VLOOKUP(B536,DBASE2!$B$5:$C$24,2,FALSE)," ")</f>
        <v xml:space="preserve"> </v>
      </c>
      <c r="D536" s="51" t="str">
        <f t="shared" si="17"/>
        <v/>
      </c>
      <c r="E536" s="22">
        <f t="shared" si="18"/>
        <v>531</v>
      </c>
      <c r="F536" s="53"/>
      <c r="G536" s="12"/>
      <c r="H536" s="10"/>
      <c r="I536" s="27"/>
      <c r="J536" s="10"/>
      <c r="K536" s="12"/>
      <c r="L536" s="10"/>
      <c r="M536" s="10"/>
      <c r="N536" s="10"/>
      <c r="O536" s="10"/>
    </row>
    <row r="537" spans="1:15">
      <c r="A537" s="24"/>
      <c r="B537" s="40"/>
      <c r="C537" s="22" t="str">
        <f>IFERROR(VLOOKUP(B537,DBASE2!$B$5:$C$24,2,FALSE)," ")</f>
        <v xml:space="preserve"> </v>
      </c>
      <c r="D537" s="51" t="str">
        <f t="shared" si="17"/>
        <v/>
      </c>
      <c r="E537" s="22">
        <f t="shared" si="18"/>
        <v>532</v>
      </c>
      <c r="F537" s="53"/>
      <c r="G537" s="12"/>
      <c r="H537" s="10"/>
      <c r="I537" s="27"/>
      <c r="J537" s="10"/>
      <c r="K537" s="12"/>
      <c r="L537" s="10"/>
      <c r="M537" s="10"/>
      <c r="N537" s="10"/>
      <c r="O537" s="10"/>
    </row>
    <row r="538" spans="1:15">
      <c r="A538" s="24"/>
      <c r="B538" s="40"/>
      <c r="C538" s="22" t="str">
        <f>IFERROR(VLOOKUP(B538,DBASE2!$B$5:$C$24,2,FALSE)," ")</f>
        <v xml:space="preserve"> </v>
      </c>
      <c r="D538" s="51" t="str">
        <f t="shared" si="17"/>
        <v/>
      </c>
      <c r="E538" s="22">
        <f t="shared" si="18"/>
        <v>533</v>
      </c>
      <c r="F538" s="53"/>
      <c r="G538" s="12"/>
      <c r="H538" s="10"/>
      <c r="I538" s="27"/>
      <c r="J538" s="10"/>
      <c r="K538" s="12"/>
      <c r="L538" s="10"/>
      <c r="M538" s="10"/>
      <c r="N538" s="10"/>
      <c r="O538" s="10"/>
    </row>
    <row r="539" spans="1:15">
      <c r="A539" s="24"/>
      <c r="B539" s="40"/>
      <c r="C539" s="22" t="str">
        <f>IFERROR(VLOOKUP(B539,DBASE2!$B$5:$C$24,2,FALSE)," ")</f>
        <v xml:space="preserve"> </v>
      </c>
      <c r="D539" s="51" t="str">
        <f t="shared" si="17"/>
        <v/>
      </c>
      <c r="E539" s="22">
        <f t="shared" si="18"/>
        <v>534</v>
      </c>
      <c r="F539" s="53"/>
      <c r="G539" s="12"/>
      <c r="H539" s="10"/>
      <c r="I539" s="27"/>
      <c r="J539" s="10"/>
      <c r="K539" s="12"/>
      <c r="L539" s="10"/>
      <c r="M539" s="10"/>
      <c r="N539" s="10"/>
      <c r="O539" s="10"/>
    </row>
    <row r="540" spans="1:15">
      <c r="A540" s="24"/>
      <c r="B540" s="40"/>
      <c r="C540" s="22" t="str">
        <f>IFERROR(VLOOKUP(B540,DBASE2!$B$5:$C$24,2,FALSE)," ")</f>
        <v xml:space="preserve"> </v>
      </c>
      <c r="D540" s="51" t="str">
        <f t="shared" si="17"/>
        <v/>
      </c>
      <c r="E540" s="22">
        <f t="shared" si="18"/>
        <v>535</v>
      </c>
      <c r="F540" s="53"/>
      <c r="G540" s="12"/>
      <c r="H540" s="10"/>
      <c r="I540" s="27"/>
      <c r="J540" s="10"/>
      <c r="K540" s="12"/>
      <c r="L540" s="10"/>
      <c r="M540" s="10"/>
      <c r="N540" s="10"/>
      <c r="O540" s="10"/>
    </row>
    <row r="541" spans="1:15">
      <c r="A541" s="24"/>
      <c r="B541" s="40"/>
      <c r="C541" s="22" t="str">
        <f>IFERROR(VLOOKUP(B541,DBASE2!$B$5:$C$24,2,FALSE)," ")</f>
        <v xml:space="preserve"> </v>
      </c>
      <c r="D541" s="51" t="str">
        <f t="shared" si="17"/>
        <v/>
      </c>
      <c r="E541" s="22">
        <f t="shared" si="18"/>
        <v>536</v>
      </c>
      <c r="F541" s="53"/>
      <c r="G541" s="12"/>
      <c r="H541" s="10"/>
      <c r="I541" s="27"/>
      <c r="J541" s="10"/>
      <c r="K541" s="12"/>
      <c r="L541" s="10"/>
      <c r="M541" s="10"/>
      <c r="N541" s="10"/>
      <c r="O541" s="10"/>
    </row>
    <row r="542" spans="1:15">
      <c r="A542" s="24"/>
      <c r="B542" s="40"/>
      <c r="C542" s="22" t="str">
        <f>IFERROR(VLOOKUP(B542,DBASE2!$B$5:$C$24,2,FALSE)," ")</f>
        <v xml:space="preserve"> </v>
      </c>
      <c r="D542" s="51" t="str">
        <f t="shared" si="17"/>
        <v/>
      </c>
      <c r="E542" s="22">
        <f t="shared" si="18"/>
        <v>537</v>
      </c>
      <c r="F542" s="53"/>
      <c r="G542" s="12"/>
      <c r="H542" s="10"/>
      <c r="I542" s="27"/>
      <c r="J542" s="10"/>
      <c r="K542" s="12"/>
      <c r="L542" s="10"/>
      <c r="M542" s="10"/>
      <c r="N542" s="10"/>
      <c r="O542" s="10"/>
    </row>
    <row r="543" spans="1:15">
      <c r="A543" s="24"/>
      <c r="B543" s="40"/>
      <c r="C543" s="22" t="str">
        <f>IFERROR(VLOOKUP(B543,DBASE2!$B$5:$C$24,2,FALSE)," ")</f>
        <v xml:space="preserve"> </v>
      </c>
      <c r="D543" s="51" t="str">
        <f t="shared" si="17"/>
        <v/>
      </c>
      <c r="E543" s="22">
        <f t="shared" si="18"/>
        <v>538</v>
      </c>
      <c r="F543" s="53"/>
      <c r="G543" s="12"/>
      <c r="H543" s="10"/>
      <c r="I543" s="27"/>
      <c r="J543" s="10"/>
      <c r="K543" s="12"/>
      <c r="L543" s="10"/>
      <c r="M543" s="10"/>
      <c r="N543" s="10"/>
      <c r="O543" s="10"/>
    </row>
    <row r="544" spans="1:15">
      <c r="A544" s="24"/>
      <c r="B544" s="40"/>
      <c r="C544" s="22" t="str">
        <f>IFERROR(VLOOKUP(B544,DBASE2!$B$5:$C$24,2,FALSE)," ")</f>
        <v xml:space="preserve"> </v>
      </c>
      <c r="D544" s="51" t="str">
        <f t="shared" si="17"/>
        <v/>
      </c>
      <c r="E544" s="22">
        <f t="shared" si="18"/>
        <v>539</v>
      </c>
      <c r="F544" s="53"/>
      <c r="G544" s="12"/>
      <c r="H544" s="10"/>
      <c r="I544" s="27"/>
      <c r="J544" s="10"/>
      <c r="K544" s="12"/>
      <c r="L544" s="10"/>
      <c r="M544" s="10"/>
      <c r="N544" s="10"/>
      <c r="O544" s="10"/>
    </row>
    <row r="545" spans="1:15">
      <c r="A545" s="24"/>
      <c r="B545" s="40"/>
      <c r="C545" s="22" t="str">
        <f>IFERROR(VLOOKUP(B545,DBASE2!$B$5:$C$24,2,FALSE)," ")</f>
        <v xml:space="preserve"> </v>
      </c>
      <c r="D545" s="51" t="str">
        <f t="shared" si="17"/>
        <v/>
      </c>
      <c r="E545" s="22">
        <f t="shared" si="18"/>
        <v>540</v>
      </c>
      <c r="F545" s="53"/>
      <c r="G545" s="12"/>
      <c r="H545" s="10"/>
      <c r="I545" s="27"/>
      <c r="J545" s="10"/>
      <c r="K545" s="12"/>
      <c r="L545" s="10"/>
      <c r="M545" s="10"/>
      <c r="N545" s="10"/>
      <c r="O545" s="10"/>
    </row>
    <row r="546" spans="1:15">
      <c r="A546" s="24"/>
      <c r="B546" s="40"/>
      <c r="C546" s="22" t="str">
        <f>IFERROR(VLOOKUP(B546,DBASE2!$B$5:$C$24,2,FALSE)," ")</f>
        <v xml:space="preserve"> </v>
      </c>
      <c r="D546" s="51" t="str">
        <f t="shared" si="17"/>
        <v/>
      </c>
      <c r="E546" s="22">
        <f t="shared" si="18"/>
        <v>541</v>
      </c>
      <c r="F546" s="53"/>
      <c r="G546" s="12"/>
      <c r="H546" s="10"/>
      <c r="I546" s="27"/>
      <c r="J546" s="10"/>
      <c r="K546" s="12"/>
      <c r="L546" s="10"/>
      <c r="M546" s="10"/>
      <c r="N546" s="10"/>
      <c r="O546" s="10"/>
    </row>
    <row r="547" spans="1:15">
      <c r="A547" s="24"/>
      <c r="B547" s="40"/>
      <c r="C547" s="22" t="str">
        <f>IFERROR(VLOOKUP(B547,DBASE2!$B$5:$C$24,2,FALSE)," ")</f>
        <v xml:space="preserve"> </v>
      </c>
      <c r="D547" s="51" t="str">
        <f t="shared" si="17"/>
        <v/>
      </c>
      <c r="E547" s="22">
        <f t="shared" si="18"/>
        <v>542</v>
      </c>
      <c r="F547" s="53"/>
      <c r="G547" s="12"/>
      <c r="H547" s="10"/>
      <c r="I547" s="27"/>
      <c r="J547" s="10"/>
      <c r="K547" s="12"/>
      <c r="L547" s="10"/>
      <c r="M547" s="10"/>
      <c r="N547" s="10"/>
      <c r="O547" s="10"/>
    </row>
    <row r="548" spans="1:15">
      <c r="A548" s="24"/>
      <c r="B548" s="40"/>
      <c r="C548" s="22" t="str">
        <f>IFERROR(VLOOKUP(B548,DBASE2!$B$5:$C$24,2,FALSE)," ")</f>
        <v xml:space="preserve"> </v>
      </c>
      <c r="D548" s="51" t="str">
        <f t="shared" si="17"/>
        <v/>
      </c>
      <c r="E548" s="22">
        <f t="shared" si="18"/>
        <v>543</v>
      </c>
      <c r="F548" s="53"/>
      <c r="G548" s="12"/>
      <c r="H548" s="10"/>
      <c r="I548" s="27"/>
      <c r="J548" s="10"/>
      <c r="K548" s="12"/>
      <c r="L548" s="10"/>
      <c r="M548" s="10"/>
      <c r="N548" s="10"/>
      <c r="O548" s="10"/>
    </row>
    <row r="549" spans="1:15">
      <c r="A549" s="24"/>
      <c r="B549" s="40"/>
      <c r="C549" s="22" t="str">
        <f>IFERROR(VLOOKUP(B549,DBASE2!$B$5:$C$24,2,FALSE)," ")</f>
        <v xml:space="preserve"> </v>
      </c>
      <c r="D549" s="51" t="str">
        <f t="shared" si="17"/>
        <v/>
      </c>
      <c r="E549" s="22">
        <f t="shared" si="18"/>
        <v>544</v>
      </c>
      <c r="F549" s="53"/>
      <c r="G549" s="12"/>
      <c r="H549" s="10"/>
      <c r="I549" s="27"/>
      <c r="J549" s="10"/>
      <c r="K549" s="12"/>
      <c r="L549" s="10"/>
      <c r="M549" s="10"/>
      <c r="N549" s="10"/>
      <c r="O549" s="10"/>
    </row>
    <row r="550" spans="1:15">
      <c r="A550" s="24"/>
      <c r="B550" s="40"/>
      <c r="C550" s="22" t="str">
        <f>IFERROR(VLOOKUP(B550,DBASE2!$B$5:$C$24,2,FALSE)," ")</f>
        <v xml:space="preserve"> </v>
      </c>
      <c r="D550" s="51" t="str">
        <f t="shared" si="17"/>
        <v/>
      </c>
      <c r="E550" s="22">
        <f t="shared" si="18"/>
        <v>545</v>
      </c>
      <c r="F550" s="53"/>
      <c r="G550" s="12"/>
      <c r="H550" s="10"/>
      <c r="I550" s="27"/>
      <c r="J550" s="10"/>
      <c r="K550" s="12"/>
      <c r="L550" s="10"/>
      <c r="M550" s="10"/>
      <c r="N550" s="10"/>
      <c r="O550" s="10"/>
    </row>
    <row r="551" spans="1:15">
      <c r="A551" s="24"/>
      <c r="B551" s="40"/>
      <c r="C551" s="22" t="str">
        <f>IFERROR(VLOOKUP(B551,DBASE2!$B$5:$C$24,2,FALSE)," ")</f>
        <v xml:space="preserve"> </v>
      </c>
      <c r="D551" s="51" t="str">
        <f t="shared" si="17"/>
        <v/>
      </c>
      <c r="E551" s="22">
        <f t="shared" si="18"/>
        <v>546</v>
      </c>
      <c r="F551" s="53"/>
      <c r="G551" s="12"/>
      <c r="H551" s="10"/>
      <c r="I551" s="27"/>
      <c r="J551" s="10"/>
      <c r="K551" s="12"/>
      <c r="L551" s="10"/>
      <c r="M551" s="10"/>
      <c r="N551" s="10"/>
      <c r="O551" s="10"/>
    </row>
    <row r="552" spans="1:15">
      <c r="A552" s="24"/>
      <c r="B552" s="40"/>
      <c r="C552" s="22" t="str">
        <f>IFERROR(VLOOKUP(B552,DBASE2!$B$5:$C$24,2,FALSE)," ")</f>
        <v xml:space="preserve"> </v>
      </c>
      <c r="D552" s="51" t="str">
        <f t="shared" si="17"/>
        <v/>
      </c>
      <c r="E552" s="22">
        <f t="shared" si="18"/>
        <v>547</v>
      </c>
      <c r="F552" s="53"/>
      <c r="G552" s="12"/>
      <c r="H552" s="10"/>
      <c r="I552" s="27"/>
      <c r="J552" s="10"/>
      <c r="K552" s="12"/>
      <c r="L552" s="10"/>
      <c r="M552" s="10"/>
      <c r="N552" s="10"/>
      <c r="O552" s="10"/>
    </row>
    <row r="553" spans="1:15">
      <c r="A553" s="24"/>
      <c r="B553" s="40"/>
      <c r="C553" s="22" t="str">
        <f>IFERROR(VLOOKUP(B553,DBASE2!$B$5:$C$24,2,FALSE)," ")</f>
        <v xml:space="preserve"> </v>
      </c>
      <c r="D553" s="51" t="str">
        <f t="shared" si="17"/>
        <v/>
      </c>
      <c r="E553" s="22">
        <f t="shared" si="18"/>
        <v>548</v>
      </c>
      <c r="F553" s="53"/>
      <c r="G553" s="12"/>
      <c r="H553" s="10"/>
      <c r="I553" s="27"/>
      <c r="J553" s="10"/>
      <c r="K553" s="12"/>
      <c r="L553" s="10"/>
      <c r="M553" s="10"/>
      <c r="N553" s="10"/>
      <c r="O553" s="10"/>
    </row>
    <row r="554" spans="1:15">
      <c r="A554" s="24"/>
      <c r="B554" s="40"/>
      <c r="C554" s="22" t="str">
        <f>IFERROR(VLOOKUP(B554,DBASE2!$B$5:$C$24,2,FALSE)," ")</f>
        <v xml:space="preserve"> </v>
      </c>
      <c r="D554" s="51" t="str">
        <f t="shared" si="17"/>
        <v/>
      </c>
      <c r="E554" s="22">
        <f t="shared" si="18"/>
        <v>549</v>
      </c>
      <c r="F554" s="53"/>
      <c r="G554" s="12"/>
      <c r="H554" s="10"/>
      <c r="I554" s="27"/>
      <c r="J554" s="10"/>
      <c r="K554" s="12"/>
      <c r="L554" s="10"/>
      <c r="M554" s="10"/>
      <c r="N554" s="10"/>
      <c r="O554" s="10"/>
    </row>
    <row r="555" spans="1:15">
      <c r="A555" s="24"/>
      <c r="B555" s="40"/>
      <c r="C555" s="22" t="str">
        <f>IFERROR(VLOOKUP(B555,DBASE2!$B$5:$C$24,2,FALSE)," ")</f>
        <v xml:space="preserve"> </v>
      </c>
      <c r="D555" s="51" t="str">
        <f t="shared" si="17"/>
        <v/>
      </c>
      <c r="E555" s="22">
        <f t="shared" si="18"/>
        <v>550</v>
      </c>
      <c r="F555" s="53"/>
      <c r="G555" s="12"/>
      <c r="H555" s="10"/>
      <c r="I555" s="27"/>
      <c r="J555" s="10"/>
      <c r="K555" s="12"/>
      <c r="L555" s="10"/>
      <c r="M555" s="10"/>
      <c r="N555" s="10"/>
      <c r="O555" s="10"/>
    </row>
    <row r="556" spans="1:15">
      <c r="A556" s="24"/>
      <c r="B556" s="40"/>
      <c r="C556" s="22" t="str">
        <f>IFERROR(VLOOKUP(B556,DBASE2!$B$5:$C$24,2,FALSE)," ")</f>
        <v xml:space="preserve"> </v>
      </c>
      <c r="D556" s="51" t="str">
        <f t="shared" si="17"/>
        <v/>
      </c>
      <c r="E556" s="22">
        <f t="shared" si="18"/>
        <v>551</v>
      </c>
      <c r="F556" s="53"/>
      <c r="G556" s="12"/>
      <c r="H556" s="10"/>
      <c r="I556" s="27"/>
      <c r="J556" s="10"/>
      <c r="K556" s="12"/>
      <c r="L556" s="10"/>
      <c r="M556" s="10"/>
      <c r="N556" s="10"/>
      <c r="O556" s="10"/>
    </row>
    <row r="557" spans="1:15">
      <c r="A557" s="24"/>
      <c r="B557" s="40"/>
      <c r="C557" s="22" t="str">
        <f>IFERROR(VLOOKUP(B557,DBASE2!$B$5:$C$24,2,FALSE)," ")</f>
        <v xml:space="preserve"> </v>
      </c>
      <c r="D557" s="51" t="str">
        <f t="shared" si="17"/>
        <v/>
      </c>
      <c r="E557" s="22">
        <f t="shared" si="18"/>
        <v>552</v>
      </c>
      <c r="F557" s="53"/>
      <c r="G557" s="12"/>
      <c r="H557" s="10"/>
      <c r="I557" s="27"/>
      <c r="J557" s="10"/>
      <c r="K557" s="12"/>
      <c r="L557" s="10"/>
      <c r="M557" s="10"/>
      <c r="N557" s="10"/>
      <c r="O557" s="10"/>
    </row>
    <row r="558" spans="1:15">
      <c r="A558" s="24"/>
      <c r="B558" s="40"/>
      <c r="C558" s="22" t="str">
        <f>IFERROR(VLOOKUP(B558,DBASE2!$B$5:$C$24,2,FALSE)," ")</f>
        <v xml:space="preserve"> </v>
      </c>
      <c r="D558" s="51" t="str">
        <f t="shared" si="17"/>
        <v/>
      </c>
      <c r="E558" s="22">
        <f t="shared" si="18"/>
        <v>553</v>
      </c>
      <c r="F558" s="53"/>
      <c r="G558" s="12"/>
      <c r="H558" s="10"/>
      <c r="I558" s="27"/>
      <c r="J558" s="10"/>
      <c r="K558" s="12"/>
      <c r="L558" s="10"/>
      <c r="M558" s="10"/>
      <c r="N558" s="10"/>
      <c r="O558" s="10"/>
    </row>
    <row r="559" spans="1:15">
      <c r="A559" s="24"/>
      <c r="B559" s="40"/>
      <c r="C559" s="22" t="str">
        <f>IFERROR(VLOOKUP(B559,DBASE2!$B$5:$C$24,2,FALSE)," ")</f>
        <v xml:space="preserve"> </v>
      </c>
      <c r="D559" s="51" t="str">
        <f t="shared" si="17"/>
        <v/>
      </c>
      <c r="E559" s="22">
        <f t="shared" si="18"/>
        <v>554</v>
      </c>
      <c r="F559" s="53"/>
      <c r="G559" s="12"/>
      <c r="H559" s="10"/>
      <c r="I559" s="27"/>
      <c r="J559" s="10"/>
      <c r="K559" s="12"/>
      <c r="L559" s="10"/>
      <c r="M559" s="10"/>
      <c r="N559" s="10"/>
      <c r="O559" s="10"/>
    </row>
    <row r="560" spans="1:15">
      <c r="A560" s="24"/>
      <c r="B560" s="40"/>
      <c r="C560" s="22" t="str">
        <f>IFERROR(VLOOKUP(B560,DBASE2!$B$5:$C$24,2,FALSE)," ")</f>
        <v xml:space="preserve"> </v>
      </c>
      <c r="D560" s="51" t="str">
        <f t="shared" si="17"/>
        <v/>
      </c>
      <c r="E560" s="22">
        <f t="shared" si="18"/>
        <v>555</v>
      </c>
      <c r="F560" s="53"/>
      <c r="G560" s="12"/>
      <c r="H560" s="10"/>
      <c r="I560" s="27"/>
      <c r="J560" s="10"/>
      <c r="K560" s="12"/>
      <c r="L560" s="10"/>
      <c r="M560" s="10"/>
      <c r="N560" s="10"/>
      <c r="O560" s="10"/>
    </row>
    <row r="561" spans="1:15">
      <c r="A561" s="24"/>
      <c r="B561" s="40"/>
      <c r="C561" s="22" t="str">
        <f>IFERROR(VLOOKUP(B561,DBASE2!$B$5:$C$24,2,FALSE)," ")</f>
        <v xml:space="preserve"> </v>
      </c>
      <c r="D561" s="51" t="str">
        <f t="shared" si="17"/>
        <v/>
      </c>
      <c r="E561" s="22">
        <f t="shared" si="18"/>
        <v>556</v>
      </c>
      <c r="F561" s="53"/>
      <c r="G561" s="12"/>
      <c r="H561" s="10"/>
      <c r="I561" s="27"/>
      <c r="J561" s="10"/>
      <c r="K561" s="12"/>
      <c r="L561" s="10"/>
      <c r="M561" s="10"/>
      <c r="N561" s="10"/>
      <c r="O561" s="10"/>
    </row>
    <row r="562" spans="1:15">
      <c r="A562" s="24"/>
      <c r="B562" s="40"/>
      <c r="C562" s="22" t="str">
        <f>IFERROR(VLOOKUP(B562,DBASE2!$B$5:$C$24,2,FALSE)," ")</f>
        <v xml:space="preserve"> </v>
      </c>
      <c r="D562" s="51" t="str">
        <f t="shared" si="17"/>
        <v/>
      </c>
      <c r="E562" s="22">
        <f t="shared" si="18"/>
        <v>557</v>
      </c>
      <c r="F562" s="53"/>
      <c r="G562" s="12"/>
      <c r="H562" s="10"/>
      <c r="I562" s="27"/>
      <c r="J562" s="10"/>
      <c r="K562" s="12"/>
      <c r="L562" s="10"/>
      <c r="M562" s="10"/>
      <c r="N562" s="10"/>
      <c r="O562" s="10"/>
    </row>
    <row r="563" spans="1:15">
      <c r="A563" s="24"/>
      <c r="B563" s="40"/>
      <c r="C563" s="22" t="str">
        <f>IFERROR(VLOOKUP(B563,DBASE2!$B$5:$C$24,2,FALSE)," ")</f>
        <v xml:space="preserve"> </v>
      </c>
      <c r="D563" s="51" t="str">
        <f t="shared" si="17"/>
        <v/>
      </c>
      <c r="E563" s="22">
        <f t="shared" si="18"/>
        <v>558</v>
      </c>
      <c r="F563" s="53"/>
      <c r="G563" s="12"/>
      <c r="H563" s="10"/>
      <c r="I563" s="27"/>
      <c r="J563" s="10"/>
      <c r="K563" s="12"/>
      <c r="L563" s="10"/>
      <c r="M563" s="10"/>
      <c r="N563" s="10"/>
      <c r="O563" s="10"/>
    </row>
    <row r="564" spans="1:15">
      <c r="A564" s="24"/>
      <c r="B564" s="40"/>
      <c r="C564" s="22" t="str">
        <f>IFERROR(VLOOKUP(B564,DBASE2!$B$5:$C$24,2,FALSE)," ")</f>
        <v xml:space="preserve"> </v>
      </c>
      <c r="D564" s="51" t="str">
        <f t="shared" si="17"/>
        <v/>
      </c>
      <c r="E564" s="22">
        <f t="shared" si="18"/>
        <v>559</v>
      </c>
      <c r="F564" s="53"/>
      <c r="G564" s="12"/>
      <c r="H564" s="10"/>
      <c r="I564" s="27"/>
      <c r="J564" s="10"/>
      <c r="K564" s="12"/>
      <c r="L564" s="10"/>
      <c r="M564" s="10"/>
      <c r="N564" s="10"/>
      <c r="O564" s="10"/>
    </row>
    <row r="565" spans="1:15">
      <c r="A565" s="24"/>
      <c r="B565" s="40"/>
      <c r="C565" s="22" t="str">
        <f>IFERROR(VLOOKUP(B565,DBASE2!$B$5:$C$24,2,FALSE)," ")</f>
        <v xml:space="preserve"> </v>
      </c>
      <c r="D565" s="51" t="str">
        <f t="shared" si="17"/>
        <v/>
      </c>
      <c r="E565" s="22">
        <f t="shared" si="18"/>
        <v>560</v>
      </c>
      <c r="F565" s="53"/>
      <c r="G565" s="12"/>
      <c r="H565" s="10"/>
      <c r="I565" s="27"/>
      <c r="J565" s="10"/>
      <c r="K565" s="12"/>
      <c r="L565" s="10"/>
      <c r="M565" s="10"/>
      <c r="N565" s="10"/>
      <c r="O565" s="10"/>
    </row>
    <row r="566" spans="1:15">
      <c r="A566" s="24"/>
      <c r="B566" s="40"/>
      <c r="C566" s="22" t="str">
        <f>IFERROR(VLOOKUP(B566,DBASE2!$B$5:$C$24,2,FALSE)," ")</f>
        <v xml:space="preserve"> </v>
      </c>
      <c r="D566" s="51" t="str">
        <f t="shared" si="17"/>
        <v/>
      </c>
      <c r="E566" s="22">
        <f t="shared" si="18"/>
        <v>561</v>
      </c>
      <c r="F566" s="53"/>
      <c r="G566" s="12"/>
      <c r="H566" s="10"/>
      <c r="I566" s="27"/>
      <c r="J566" s="10"/>
      <c r="K566" s="12"/>
      <c r="L566" s="10"/>
      <c r="M566" s="10"/>
      <c r="N566" s="10"/>
      <c r="O566" s="10"/>
    </row>
    <row r="567" spans="1:15">
      <c r="A567" s="24"/>
      <c r="B567" s="40"/>
      <c r="C567" s="22" t="str">
        <f>IFERROR(VLOOKUP(B567,DBASE2!$B$5:$C$24,2,FALSE)," ")</f>
        <v xml:space="preserve"> </v>
      </c>
      <c r="D567" s="51" t="str">
        <f t="shared" si="17"/>
        <v/>
      </c>
      <c r="E567" s="22">
        <f t="shared" si="18"/>
        <v>562</v>
      </c>
      <c r="F567" s="53"/>
      <c r="G567" s="12"/>
      <c r="H567" s="10"/>
      <c r="I567" s="27"/>
      <c r="J567" s="10"/>
      <c r="K567" s="12"/>
      <c r="L567" s="10"/>
      <c r="M567" s="10"/>
      <c r="N567" s="10"/>
      <c r="O567" s="10"/>
    </row>
    <row r="568" spans="1:15">
      <c r="A568" s="24"/>
      <c r="B568" s="40"/>
      <c r="C568" s="22" t="str">
        <f>IFERROR(VLOOKUP(B568,DBASE2!$B$5:$C$24,2,FALSE)," ")</f>
        <v xml:space="preserve"> </v>
      </c>
      <c r="D568" s="51" t="str">
        <f t="shared" si="17"/>
        <v/>
      </c>
      <c r="E568" s="22">
        <f t="shared" si="18"/>
        <v>563</v>
      </c>
      <c r="F568" s="53"/>
      <c r="G568" s="12"/>
      <c r="H568" s="10"/>
      <c r="I568" s="27"/>
      <c r="J568" s="10"/>
      <c r="K568" s="12"/>
      <c r="L568" s="10"/>
      <c r="M568" s="10"/>
      <c r="N568" s="10"/>
      <c r="O568" s="10"/>
    </row>
    <row r="569" spans="1:15">
      <c r="A569" s="24"/>
      <c r="B569" s="40"/>
      <c r="C569" s="22" t="str">
        <f>IFERROR(VLOOKUP(B569,DBASE2!$B$5:$C$24,2,FALSE)," ")</f>
        <v xml:space="preserve"> </v>
      </c>
      <c r="D569" s="51" t="str">
        <f t="shared" si="17"/>
        <v/>
      </c>
      <c r="E569" s="22">
        <f t="shared" si="18"/>
        <v>564</v>
      </c>
      <c r="F569" s="53"/>
      <c r="G569" s="12"/>
      <c r="H569" s="10"/>
      <c r="I569" s="27"/>
      <c r="J569" s="10"/>
      <c r="K569" s="12"/>
      <c r="L569" s="10"/>
      <c r="M569" s="10"/>
      <c r="N569" s="10"/>
      <c r="O569" s="10"/>
    </row>
    <row r="570" spans="1:15">
      <c r="A570" s="24"/>
      <c r="B570" s="40"/>
      <c r="C570" s="22" t="str">
        <f>IFERROR(VLOOKUP(B570,DBASE2!$B$5:$C$24,2,FALSE)," ")</f>
        <v xml:space="preserve"> </v>
      </c>
      <c r="D570" s="51" t="str">
        <f t="shared" si="17"/>
        <v/>
      </c>
      <c r="E570" s="22">
        <f t="shared" si="18"/>
        <v>565</v>
      </c>
      <c r="F570" s="53"/>
      <c r="G570" s="12"/>
      <c r="H570" s="10"/>
      <c r="I570" s="27"/>
      <c r="J570" s="10"/>
      <c r="K570" s="12"/>
      <c r="L570" s="10"/>
      <c r="M570" s="10"/>
      <c r="N570" s="10"/>
      <c r="O570" s="10"/>
    </row>
    <row r="571" spans="1:15">
      <c r="A571" s="24"/>
      <c r="B571" s="40"/>
      <c r="C571" s="22" t="str">
        <f>IFERROR(VLOOKUP(B571,DBASE2!$B$5:$C$24,2,FALSE)," ")</f>
        <v xml:space="preserve"> </v>
      </c>
      <c r="D571" s="51" t="str">
        <f t="shared" si="17"/>
        <v/>
      </c>
      <c r="E571" s="22">
        <f t="shared" si="18"/>
        <v>566</v>
      </c>
      <c r="F571" s="53"/>
      <c r="G571" s="12"/>
      <c r="H571" s="10"/>
      <c r="I571" s="27"/>
      <c r="J571" s="10"/>
      <c r="K571" s="12"/>
      <c r="L571" s="10"/>
      <c r="M571" s="10"/>
      <c r="N571" s="10"/>
      <c r="O571" s="10"/>
    </row>
    <row r="572" spans="1:15">
      <c r="A572" s="24"/>
      <c r="B572" s="40"/>
      <c r="C572" s="22" t="str">
        <f>IFERROR(VLOOKUP(B572,DBASE2!$B$5:$C$24,2,FALSE)," ")</f>
        <v xml:space="preserve"> </v>
      </c>
      <c r="D572" s="51" t="str">
        <f t="shared" si="17"/>
        <v/>
      </c>
      <c r="E572" s="22">
        <f t="shared" si="18"/>
        <v>567</v>
      </c>
      <c r="F572" s="53"/>
      <c r="G572" s="12"/>
      <c r="H572" s="10"/>
      <c r="I572" s="27"/>
      <c r="J572" s="10"/>
      <c r="K572" s="12"/>
      <c r="L572" s="10"/>
      <c r="M572" s="10"/>
      <c r="N572" s="10"/>
      <c r="O572" s="10"/>
    </row>
    <row r="573" spans="1:15">
      <c r="A573" s="24"/>
      <c r="B573" s="40"/>
      <c r="C573" s="22" t="str">
        <f>IFERROR(VLOOKUP(B573,DBASE2!$B$5:$C$24,2,FALSE)," ")</f>
        <v xml:space="preserve"> </v>
      </c>
      <c r="D573" s="51" t="str">
        <f t="shared" si="17"/>
        <v/>
      </c>
      <c r="E573" s="22">
        <f t="shared" si="18"/>
        <v>568</v>
      </c>
      <c r="F573" s="53"/>
      <c r="G573" s="12"/>
      <c r="H573" s="10"/>
      <c r="I573" s="27"/>
      <c r="J573" s="10"/>
      <c r="K573" s="12"/>
      <c r="L573" s="10"/>
      <c r="M573" s="10"/>
      <c r="N573" s="10"/>
      <c r="O573" s="10"/>
    </row>
    <row r="574" spans="1:15">
      <c r="A574" s="24"/>
      <c r="B574" s="40"/>
      <c r="C574" s="22" t="str">
        <f>IFERROR(VLOOKUP(B574,DBASE2!$B$5:$C$24,2,FALSE)," ")</f>
        <v xml:space="preserve"> </v>
      </c>
      <c r="D574" s="51" t="str">
        <f t="shared" si="17"/>
        <v/>
      </c>
      <c r="E574" s="22">
        <f t="shared" si="18"/>
        <v>569</v>
      </c>
      <c r="F574" s="53"/>
      <c r="G574" s="12"/>
      <c r="H574" s="10"/>
      <c r="I574" s="27"/>
      <c r="J574" s="10"/>
      <c r="K574" s="12"/>
      <c r="L574" s="10"/>
      <c r="M574" s="10"/>
      <c r="N574" s="10"/>
      <c r="O574" s="10"/>
    </row>
    <row r="575" spans="1:15">
      <c r="A575" s="24"/>
      <c r="B575" s="40"/>
      <c r="C575" s="22" t="str">
        <f>IFERROR(VLOOKUP(B575,DBASE2!$B$5:$C$24,2,FALSE)," ")</f>
        <v xml:space="preserve"> </v>
      </c>
      <c r="D575" s="51" t="str">
        <f t="shared" si="17"/>
        <v/>
      </c>
      <c r="E575" s="22">
        <f t="shared" si="18"/>
        <v>570</v>
      </c>
      <c r="F575" s="53"/>
      <c r="G575" s="12"/>
      <c r="H575" s="10"/>
      <c r="I575" s="27"/>
      <c r="J575" s="10"/>
      <c r="K575" s="12"/>
      <c r="L575" s="10"/>
      <c r="M575" s="10"/>
      <c r="N575" s="10"/>
      <c r="O575" s="10"/>
    </row>
    <row r="576" spans="1:15">
      <c r="A576" s="24"/>
      <c r="B576" s="40"/>
      <c r="C576" s="22" t="str">
        <f>IFERROR(VLOOKUP(B576,DBASE2!$B$5:$C$24,2,FALSE)," ")</f>
        <v xml:space="preserve"> </v>
      </c>
      <c r="D576" s="51" t="str">
        <f t="shared" si="17"/>
        <v/>
      </c>
      <c r="E576" s="22">
        <f t="shared" si="18"/>
        <v>571</v>
      </c>
      <c r="F576" s="53"/>
      <c r="G576" s="12"/>
      <c r="H576" s="10"/>
      <c r="I576" s="27"/>
      <c r="J576" s="10"/>
      <c r="K576" s="12"/>
      <c r="L576" s="10"/>
      <c r="M576" s="10"/>
      <c r="N576" s="10"/>
      <c r="O576" s="10"/>
    </row>
    <row r="577" spans="1:15">
      <c r="A577" s="24"/>
      <c r="B577" s="40"/>
      <c r="C577" s="22" t="str">
        <f>IFERROR(VLOOKUP(B577,DBASE2!$B$5:$C$24,2,FALSE)," ")</f>
        <v xml:space="preserve"> </v>
      </c>
      <c r="D577" s="51" t="str">
        <f t="shared" si="17"/>
        <v/>
      </c>
      <c r="E577" s="22">
        <f t="shared" si="18"/>
        <v>572</v>
      </c>
      <c r="F577" s="53"/>
      <c r="G577" s="12"/>
      <c r="H577" s="10"/>
      <c r="I577" s="27"/>
      <c r="J577" s="10"/>
      <c r="K577" s="12"/>
      <c r="L577" s="10"/>
      <c r="M577" s="10"/>
      <c r="N577" s="10"/>
      <c r="O577" s="10"/>
    </row>
    <row r="578" spans="1:15">
      <c r="A578" s="24"/>
      <c r="B578" s="40"/>
      <c r="C578" s="22" t="str">
        <f>IFERROR(VLOOKUP(B578,DBASE2!$B$5:$C$24,2,FALSE)," ")</f>
        <v xml:space="preserve"> </v>
      </c>
      <c r="D578" s="51" t="str">
        <f t="shared" si="17"/>
        <v/>
      </c>
      <c r="E578" s="22">
        <f t="shared" si="18"/>
        <v>573</v>
      </c>
      <c r="F578" s="53"/>
      <c r="G578" s="12"/>
      <c r="H578" s="10"/>
      <c r="I578" s="27"/>
      <c r="J578" s="10"/>
      <c r="K578" s="12"/>
      <c r="L578" s="10"/>
      <c r="M578" s="10"/>
      <c r="N578" s="10"/>
      <c r="O578" s="10"/>
    </row>
    <row r="579" spans="1:15">
      <c r="A579" s="24"/>
      <c r="B579" s="40"/>
      <c r="C579" s="22" t="str">
        <f>IFERROR(VLOOKUP(B579,DBASE2!$B$5:$C$24,2,FALSE)," ")</f>
        <v xml:space="preserve"> </v>
      </c>
      <c r="D579" s="51" t="str">
        <f t="shared" si="17"/>
        <v/>
      </c>
      <c r="E579" s="22">
        <f t="shared" si="18"/>
        <v>574</v>
      </c>
      <c r="F579" s="53"/>
      <c r="G579" s="12"/>
      <c r="H579" s="10"/>
      <c r="I579" s="27"/>
      <c r="J579" s="10"/>
      <c r="K579" s="12"/>
      <c r="L579" s="10"/>
      <c r="M579" s="10"/>
      <c r="N579" s="10"/>
      <c r="O579" s="10"/>
    </row>
    <row r="580" spans="1:15">
      <c r="A580" s="24"/>
      <c r="B580" s="40"/>
      <c r="C580" s="22" t="str">
        <f>IFERROR(VLOOKUP(B580,DBASE2!$B$5:$C$24,2,FALSE)," ")</f>
        <v xml:space="preserve"> </v>
      </c>
      <c r="D580" s="51" t="str">
        <f t="shared" si="17"/>
        <v/>
      </c>
      <c r="E580" s="22">
        <f t="shared" si="18"/>
        <v>575</v>
      </c>
      <c r="F580" s="53"/>
      <c r="G580" s="12"/>
      <c r="H580" s="10"/>
      <c r="I580" s="27"/>
      <c r="J580" s="10"/>
      <c r="K580" s="12"/>
      <c r="L580" s="10"/>
      <c r="M580" s="10"/>
      <c r="N580" s="10"/>
      <c r="O580" s="10"/>
    </row>
    <row r="581" spans="1:15">
      <c r="A581" s="24"/>
      <c r="B581" s="40"/>
      <c r="C581" s="22" t="str">
        <f>IFERROR(VLOOKUP(B581,DBASE2!$B$5:$C$24,2,FALSE)," ")</f>
        <v xml:space="preserve"> </v>
      </c>
      <c r="D581" s="51" t="str">
        <f t="shared" si="17"/>
        <v/>
      </c>
      <c r="E581" s="22">
        <f t="shared" si="18"/>
        <v>576</v>
      </c>
      <c r="F581" s="53"/>
      <c r="G581" s="12"/>
      <c r="H581" s="10"/>
      <c r="I581" s="27"/>
      <c r="J581" s="10"/>
      <c r="K581" s="12"/>
      <c r="L581" s="10"/>
      <c r="M581" s="10"/>
      <c r="N581" s="10"/>
      <c r="O581" s="10"/>
    </row>
    <row r="582" spans="1:15">
      <c r="A582" s="24"/>
      <c r="B582" s="40"/>
      <c r="C582" s="22" t="str">
        <f>IFERROR(VLOOKUP(B582,DBASE2!$B$5:$C$24,2,FALSE)," ")</f>
        <v xml:space="preserve"> </v>
      </c>
      <c r="D582" s="51" t="str">
        <f t="shared" si="17"/>
        <v/>
      </c>
      <c r="E582" s="22">
        <f t="shared" si="18"/>
        <v>577</v>
      </c>
      <c r="F582" s="53"/>
      <c r="G582" s="12"/>
      <c r="H582" s="10"/>
      <c r="I582" s="27"/>
      <c r="J582" s="10"/>
      <c r="K582" s="12"/>
      <c r="L582" s="10"/>
      <c r="M582" s="10"/>
      <c r="N582" s="10"/>
      <c r="O582" s="10"/>
    </row>
    <row r="583" spans="1:15">
      <c r="A583" s="24"/>
      <c r="B583" s="40"/>
      <c r="C583" s="22" t="str">
        <f>IFERROR(VLOOKUP(B583,DBASE2!$B$5:$C$24,2,FALSE)," ")</f>
        <v xml:space="preserve"> </v>
      </c>
      <c r="D583" s="51" t="str">
        <f t="shared" ref="D583:D646" si="19">RIGHT(I583,4)</f>
        <v/>
      </c>
      <c r="E583" s="22">
        <f t="shared" si="18"/>
        <v>578</v>
      </c>
      <c r="F583" s="53"/>
      <c r="G583" s="12"/>
      <c r="H583" s="10"/>
      <c r="I583" s="27"/>
      <c r="J583" s="10"/>
      <c r="K583" s="12"/>
      <c r="L583" s="10"/>
      <c r="M583" s="10"/>
      <c r="N583" s="10"/>
      <c r="O583" s="10"/>
    </row>
    <row r="584" spans="1:15">
      <c r="A584" s="24"/>
      <c r="B584" s="40"/>
      <c r="C584" s="22" t="str">
        <f>IFERROR(VLOOKUP(B584,DBASE2!$B$5:$C$24,2,FALSE)," ")</f>
        <v xml:space="preserve"> </v>
      </c>
      <c r="D584" s="51" t="str">
        <f t="shared" si="19"/>
        <v/>
      </c>
      <c r="E584" s="22">
        <f t="shared" si="18"/>
        <v>579</v>
      </c>
      <c r="F584" s="53"/>
      <c r="G584" s="12"/>
      <c r="H584" s="10"/>
      <c r="I584" s="27"/>
      <c r="J584" s="10"/>
      <c r="K584" s="12"/>
      <c r="L584" s="10"/>
      <c r="M584" s="10"/>
      <c r="N584" s="10"/>
      <c r="O584" s="10"/>
    </row>
    <row r="585" spans="1:15">
      <c r="A585" s="24"/>
      <c r="B585" s="40"/>
      <c r="C585" s="22" t="str">
        <f>IFERROR(VLOOKUP(B585,DBASE2!$B$5:$C$24,2,FALSE)," ")</f>
        <v xml:space="preserve"> </v>
      </c>
      <c r="D585" s="51" t="str">
        <f t="shared" si="19"/>
        <v/>
      </c>
      <c r="E585" s="22">
        <f t="shared" si="18"/>
        <v>580</v>
      </c>
      <c r="F585" s="53"/>
      <c r="G585" s="12"/>
      <c r="H585" s="10"/>
      <c r="I585" s="27"/>
      <c r="J585" s="10"/>
      <c r="K585" s="12"/>
      <c r="L585" s="10"/>
      <c r="M585" s="10"/>
      <c r="N585" s="10"/>
      <c r="O585" s="10"/>
    </row>
    <row r="586" spans="1:15">
      <c r="A586" s="24"/>
      <c r="B586" s="40"/>
      <c r="C586" s="22" t="str">
        <f>IFERROR(VLOOKUP(B586,DBASE2!$B$5:$C$24,2,FALSE)," ")</f>
        <v xml:space="preserve"> </v>
      </c>
      <c r="D586" s="51" t="str">
        <f t="shared" si="19"/>
        <v/>
      </c>
      <c r="E586" s="22">
        <f t="shared" si="18"/>
        <v>581</v>
      </c>
      <c r="F586" s="53"/>
      <c r="G586" s="12"/>
      <c r="H586" s="10"/>
      <c r="I586" s="27"/>
      <c r="J586" s="10"/>
      <c r="K586" s="12"/>
      <c r="L586" s="10"/>
      <c r="M586" s="10"/>
      <c r="N586" s="10"/>
      <c r="O586" s="10"/>
    </row>
    <row r="587" spans="1:15">
      <c r="A587" s="24"/>
      <c r="B587" s="40"/>
      <c r="C587" s="22" t="str">
        <f>IFERROR(VLOOKUP(B587,DBASE2!$B$5:$C$24,2,FALSE)," ")</f>
        <v xml:space="preserve"> </v>
      </c>
      <c r="D587" s="51" t="str">
        <f t="shared" si="19"/>
        <v/>
      </c>
      <c r="E587" s="22">
        <f t="shared" ref="E587:E650" si="20">1+E586</f>
        <v>582</v>
      </c>
      <c r="F587" s="53"/>
      <c r="G587" s="12"/>
      <c r="H587" s="10"/>
      <c r="I587" s="27"/>
      <c r="J587" s="10"/>
      <c r="K587" s="12"/>
      <c r="L587" s="10"/>
      <c r="M587" s="10"/>
      <c r="N587" s="10"/>
      <c r="O587" s="10"/>
    </row>
    <row r="588" spans="1:15">
      <c r="A588" s="24"/>
      <c r="B588" s="40"/>
      <c r="C588" s="22" t="str">
        <f>IFERROR(VLOOKUP(B588,DBASE2!$B$5:$C$24,2,FALSE)," ")</f>
        <v xml:space="preserve"> </v>
      </c>
      <c r="D588" s="51" t="str">
        <f t="shared" si="19"/>
        <v/>
      </c>
      <c r="E588" s="22">
        <f t="shared" si="20"/>
        <v>583</v>
      </c>
      <c r="F588" s="53"/>
      <c r="G588" s="12"/>
      <c r="H588" s="10"/>
      <c r="I588" s="27"/>
      <c r="J588" s="10"/>
      <c r="K588" s="12"/>
      <c r="L588" s="10"/>
      <c r="M588" s="10"/>
      <c r="N588" s="10"/>
      <c r="O588" s="10"/>
    </row>
    <row r="589" spans="1:15">
      <c r="A589" s="24"/>
      <c r="B589" s="40"/>
      <c r="C589" s="22" t="str">
        <f>IFERROR(VLOOKUP(B589,DBASE2!$B$5:$C$24,2,FALSE)," ")</f>
        <v xml:space="preserve"> </v>
      </c>
      <c r="D589" s="51" t="str">
        <f t="shared" si="19"/>
        <v/>
      </c>
      <c r="E589" s="22">
        <f t="shared" si="20"/>
        <v>584</v>
      </c>
      <c r="F589" s="53"/>
      <c r="G589" s="12"/>
      <c r="H589" s="10"/>
      <c r="I589" s="27"/>
      <c r="J589" s="10"/>
      <c r="K589" s="12"/>
      <c r="L589" s="10"/>
      <c r="M589" s="10"/>
      <c r="N589" s="10"/>
      <c r="O589" s="10"/>
    </row>
    <row r="590" spans="1:15">
      <c r="A590" s="24"/>
      <c r="B590" s="40"/>
      <c r="C590" s="22" t="str">
        <f>IFERROR(VLOOKUP(B590,DBASE2!$B$5:$C$24,2,FALSE)," ")</f>
        <v xml:space="preserve"> </v>
      </c>
      <c r="D590" s="51" t="str">
        <f t="shared" si="19"/>
        <v/>
      </c>
      <c r="E590" s="22">
        <f t="shared" si="20"/>
        <v>585</v>
      </c>
      <c r="F590" s="53"/>
      <c r="G590" s="12"/>
      <c r="H590" s="10"/>
      <c r="I590" s="27"/>
      <c r="J590" s="10"/>
      <c r="K590" s="12"/>
      <c r="L590" s="10"/>
      <c r="M590" s="10"/>
      <c r="N590" s="10"/>
      <c r="O590" s="10"/>
    </row>
    <row r="591" spans="1:15">
      <c r="A591" s="24"/>
      <c r="B591" s="40"/>
      <c r="C591" s="22" t="str">
        <f>IFERROR(VLOOKUP(B591,DBASE2!$B$5:$C$24,2,FALSE)," ")</f>
        <v xml:space="preserve"> </v>
      </c>
      <c r="D591" s="51" t="str">
        <f t="shared" si="19"/>
        <v/>
      </c>
      <c r="E591" s="22">
        <f t="shared" si="20"/>
        <v>586</v>
      </c>
      <c r="F591" s="53"/>
      <c r="G591" s="12"/>
      <c r="H591" s="10"/>
      <c r="I591" s="27"/>
      <c r="J591" s="10"/>
      <c r="K591" s="12"/>
      <c r="L591" s="10"/>
      <c r="M591" s="10"/>
      <c r="N591" s="10"/>
      <c r="O591" s="10"/>
    </row>
    <row r="592" spans="1:15">
      <c r="A592" s="24"/>
      <c r="B592" s="40"/>
      <c r="C592" s="22" t="str">
        <f>IFERROR(VLOOKUP(B592,DBASE2!$B$5:$C$24,2,FALSE)," ")</f>
        <v xml:space="preserve"> </v>
      </c>
      <c r="D592" s="51" t="str">
        <f t="shared" si="19"/>
        <v/>
      </c>
      <c r="E592" s="22">
        <f t="shared" si="20"/>
        <v>587</v>
      </c>
      <c r="F592" s="53"/>
      <c r="G592" s="12"/>
      <c r="H592" s="10"/>
      <c r="I592" s="27"/>
      <c r="J592" s="10"/>
      <c r="K592" s="12"/>
      <c r="L592" s="10"/>
      <c r="M592" s="10"/>
      <c r="N592" s="10"/>
      <c r="O592" s="10"/>
    </row>
    <row r="593" spans="1:15">
      <c r="A593" s="24"/>
      <c r="B593" s="40"/>
      <c r="C593" s="22" t="str">
        <f>IFERROR(VLOOKUP(B593,DBASE2!$B$5:$C$24,2,FALSE)," ")</f>
        <v xml:space="preserve"> </v>
      </c>
      <c r="D593" s="51" t="str">
        <f t="shared" si="19"/>
        <v/>
      </c>
      <c r="E593" s="22">
        <f t="shared" si="20"/>
        <v>588</v>
      </c>
      <c r="F593" s="53"/>
      <c r="G593" s="12"/>
      <c r="H593" s="10"/>
      <c r="I593" s="27"/>
      <c r="J593" s="10"/>
      <c r="K593" s="12"/>
      <c r="L593" s="10"/>
      <c r="M593" s="10"/>
      <c r="N593" s="10"/>
      <c r="O593" s="10"/>
    </row>
    <row r="594" spans="1:15">
      <c r="A594" s="24"/>
      <c r="B594" s="40"/>
      <c r="C594" s="22" t="str">
        <f>IFERROR(VLOOKUP(B594,DBASE2!$B$5:$C$24,2,FALSE)," ")</f>
        <v xml:space="preserve"> </v>
      </c>
      <c r="D594" s="51" t="str">
        <f t="shared" si="19"/>
        <v/>
      </c>
      <c r="E594" s="22">
        <f t="shared" si="20"/>
        <v>589</v>
      </c>
      <c r="F594" s="53"/>
      <c r="G594" s="12"/>
      <c r="H594" s="10"/>
      <c r="I594" s="27"/>
      <c r="J594" s="10"/>
      <c r="K594" s="12"/>
      <c r="L594" s="10"/>
      <c r="M594" s="10"/>
      <c r="N594" s="10"/>
      <c r="O594" s="10"/>
    </row>
    <row r="595" spans="1:15">
      <c r="A595" s="24"/>
      <c r="B595" s="40"/>
      <c r="C595" s="22" t="str">
        <f>IFERROR(VLOOKUP(B595,DBASE2!$B$5:$C$24,2,FALSE)," ")</f>
        <v xml:space="preserve"> </v>
      </c>
      <c r="D595" s="51" t="str">
        <f t="shared" si="19"/>
        <v/>
      </c>
      <c r="E595" s="22">
        <f t="shared" si="20"/>
        <v>590</v>
      </c>
      <c r="F595" s="53"/>
      <c r="G595" s="12"/>
      <c r="H595" s="10"/>
      <c r="I595" s="27"/>
      <c r="J595" s="10"/>
      <c r="K595" s="12"/>
      <c r="L595" s="10"/>
      <c r="M595" s="10"/>
      <c r="N595" s="10"/>
      <c r="O595" s="10"/>
    </row>
    <row r="596" spans="1:15">
      <c r="A596" s="24"/>
      <c r="B596" s="40"/>
      <c r="C596" s="22" t="str">
        <f>IFERROR(VLOOKUP(B596,DBASE2!$B$5:$C$24,2,FALSE)," ")</f>
        <v xml:space="preserve"> </v>
      </c>
      <c r="D596" s="51" t="str">
        <f t="shared" si="19"/>
        <v/>
      </c>
      <c r="E596" s="22">
        <f t="shared" si="20"/>
        <v>591</v>
      </c>
      <c r="F596" s="53"/>
      <c r="G596" s="12"/>
      <c r="H596" s="10"/>
      <c r="I596" s="27"/>
      <c r="J596" s="10"/>
      <c r="K596" s="12"/>
      <c r="L596" s="10"/>
      <c r="M596" s="10"/>
      <c r="N596" s="10"/>
      <c r="O596" s="10"/>
    </row>
    <row r="597" spans="1:15">
      <c r="A597" s="24"/>
      <c r="B597" s="40"/>
      <c r="C597" s="22" t="str">
        <f>IFERROR(VLOOKUP(B597,DBASE2!$B$5:$C$24,2,FALSE)," ")</f>
        <v xml:space="preserve"> </v>
      </c>
      <c r="D597" s="51" t="str">
        <f t="shared" si="19"/>
        <v/>
      </c>
      <c r="E597" s="22">
        <f t="shared" si="20"/>
        <v>592</v>
      </c>
      <c r="F597" s="53"/>
      <c r="G597" s="12"/>
      <c r="H597" s="10"/>
      <c r="I597" s="27"/>
      <c r="J597" s="10"/>
      <c r="K597" s="12"/>
      <c r="L597" s="10"/>
      <c r="M597" s="10"/>
      <c r="N597" s="10"/>
      <c r="O597" s="10"/>
    </row>
    <row r="598" spans="1:15">
      <c r="A598" s="24"/>
      <c r="B598" s="40"/>
      <c r="C598" s="22" t="str">
        <f>IFERROR(VLOOKUP(B598,DBASE2!$B$5:$C$24,2,FALSE)," ")</f>
        <v xml:space="preserve"> </v>
      </c>
      <c r="D598" s="51" t="str">
        <f t="shared" si="19"/>
        <v/>
      </c>
      <c r="E598" s="22">
        <f t="shared" si="20"/>
        <v>593</v>
      </c>
      <c r="F598" s="53"/>
      <c r="G598" s="12"/>
      <c r="H598" s="10"/>
      <c r="I598" s="27"/>
      <c r="J598" s="10"/>
      <c r="K598" s="12"/>
      <c r="L598" s="10"/>
      <c r="M598" s="10"/>
      <c r="N598" s="10"/>
      <c r="O598" s="10"/>
    </row>
    <row r="599" spans="1:15">
      <c r="A599" s="24"/>
      <c r="B599" s="40"/>
      <c r="C599" s="22" t="str">
        <f>IFERROR(VLOOKUP(B599,DBASE2!$B$5:$C$24,2,FALSE)," ")</f>
        <v xml:space="preserve"> </v>
      </c>
      <c r="D599" s="51" t="str">
        <f t="shared" si="19"/>
        <v/>
      </c>
      <c r="E599" s="22">
        <f t="shared" si="20"/>
        <v>594</v>
      </c>
      <c r="F599" s="53"/>
      <c r="G599" s="12"/>
      <c r="H599" s="10"/>
      <c r="I599" s="27"/>
      <c r="J599" s="10"/>
      <c r="K599" s="12"/>
      <c r="L599" s="10"/>
      <c r="M599" s="10"/>
      <c r="N599" s="10"/>
      <c r="O599" s="10"/>
    </row>
    <row r="600" spans="1:15">
      <c r="A600" s="24"/>
      <c r="B600" s="40"/>
      <c r="C600" s="22" t="str">
        <f>IFERROR(VLOOKUP(B600,DBASE2!$B$5:$C$24,2,FALSE)," ")</f>
        <v xml:space="preserve"> </v>
      </c>
      <c r="D600" s="51" t="str">
        <f t="shared" si="19"/>
        <v/>
      </c>
      <c r="E600" s="22">
        <f t="shared" si="20"/>
        <v>595</v>
      </c>
      <c r="F600" s="53"/>
      <c r="G600" s="12"/>
      <c r="H600" s="10"/>
      <c r="I600" s="27"/>
      <c r="J600" s="10"/>
      <c r="K600" s="12"/>
      <c r="L600" s="10"/>
      <c r="M600" s="10"/>
      <c r="N600" s="10"/>
      <c r="O600" s="10"/>
    </row>
    <row r="601" spans="1:15">
      <c r="A601" s="24"/>
      <c r="B601" s="12"/>
      <c r="C601" s="22" t="str">
        <f>IFERROR(VLOOKUP(B601,DBASE2!$B$5:$C$24,2,FALSE)," ")</f>
        <v xml:space="preserve"> </v>
      </c>
      <c r="D601" s="51" t="str">
        <f t="shared" si="19"/>
        <v/>
      </c>
      <c r="E601" s="22">
        <f t="shared" si="20"/>
        <v>596</v>
      </c>
      <c r="F601" s="53"/>
      <c r="G601" s="12"/>
      <c r="H601" s="10"/>
      <c r="I601" s="27"/>
      <c r="J601" s="10"/>
      <c r="K601" s="12"/>
      <c r="L601" s="10"/>
      <c r="M601" s="10"/>
      <c r="N601" s="10"/>
      <c r="O601" s="10"/>
    </row>
    <row r="602" spans="1:15">
      <c r="A602" s="24"/>
      <c r="B602" s="12"/>
      <c r="C602" s="22" t="str">
        <f>IFERROR(VLOOKUP(B602,DBASE2!$B$5:$C$24,2,FALSE)," ")</f>
        <v xml:space="preserve"> </v>
      </c>
      <c r="D602" s="51" t="str">
        <f t="shared" si="19"/>
        <v/>
      </c>
      <c r="E602" s="22">
        <f t="shared" si="20"/>
        <v>597</v>
      </c>
      <c r="F602" s="53"/>
      <c r="G602" s="12"/>
      <c r="H602" s="10"/>
      <c r="I602" s="27"/>
      <c r="J602" s="10"/>
      <c r="K602" s="12"/>
      <c r="L602" s="10"/>
      <c r="M602" s="10"/>
      <c r="N602" s="10"/>
      <c r="O602" s="10"/>
    </row>
    <row r="603" spans="1:15">
      <c r="A603" s="24"/>
      <c r="B603" s="12"/>
      <c r="C603" s="22" t="str">
        <f>IFERROR(VLOOKUP(B603,DBASE2!$B$5:$C$24,2,FALSE)," ")</f>
        <v xml:space="preserve"> </v>
      </c>
      <c r="D603" s="51" t="str">
        <f t="shared" si="19"/>
        <v/>
      </c>
      <c r="E603" s="22">
        <f t="shared" si="20"/>
        <v>598</v>
      </c>
      <c r="F603" s="53"/>
      <c r="G603" s="12"/>
      <c r="H603" s="10"/>
      <c r="I603" s="27"/>
      <c r="J603" s="10"/>
      <c r="K603" s="12"/>
      <c r="L603" s="10"/>
      <c r="M603" s="10"/>
      <c r="N603" s="10"/>
      <c r="O603" s="10"/>
    </row>
    <row r="604" spans="1:15">
      <c r="A604" s="24"/>
      <c r="B604" s="12"/>
      <c r="C604" s="22" t="str">
        <f>IFERROR(VLOOKUP(B604,DBASE2!$B$5:$C$24,2,FALSE)," ")</f>
        <v xml:space="preserve"> </v>
      </c>
      <c r="D604" s="51" t="str">
        <f t="shared" si="19"/>
        <v/>
      </c>
      <c r="E604" s="22">
        <f t="shared" si="20"/>
        <v>599</v>
      </c>
      <c r="F604" s="53"/>
      <c r="G604" s="12"/>
      <c r="H604" s="10"/>
      <c r="I604" s="27"/>
      <c r="J604" s="10"/>
      <c r="K604" s="12"/>
      <c r="L604" s="10"/>
      <c r="M604" s="10"/>
      <c r="N604" s="10"/>
      <c r="O604" s="10"/>
    </row>
    <row r="605" spans="1:15">
      <c r="A605" s="24"/>
      <c r="B605" s="12"/>
      <c r="C605" s="22" t="str">
        <f>IFERROR(VLOOKUP(B605,DBASE2!$B$5:$C$24,2,FALSE)," ")</f>
        <v xml:space="preserve"> </v>
      </c>
      <c r="D605" s="51" t="str">
        <f t="shared" si="19"/>
        <v/>
      </c>
      <c r="E605" s="22">
        <f t="shared" si="20"/>
        <v>600</v>
      </c>
      <c r="F605" s="53"/>
      <c r="G605" s="12"/>
      <c r="H605" s="10"/>
      <c r="I605" s="27"/>
      <c r="J605" s="10"/>
      <c r="K605" s="12"/>
      <c r="L605" s="10"/>
      <c r="M605" s="10"/>
      <c r="N605" s="10"/>
      <c r="O605" s="10"/>
    </row>
    <row r="606" spans="1:15">
      <c r="A606" s="24"/>
      <c r="B606" s="12"/>
      <c r="C606" s="22" t="str">
        <f>IFERROR(VLOOKUP(B606,DBASE2!$B$5:$C$24,2,FALSE)," ")</f>
        <v xml:space="preserve"> </v>
      </c>
      <c r="D606" s="51" t="str">
        <f t="shared" si="19"/>
        <v/>
      </c>
      <c r="E606" s="22">
        <f t="shared" si="20"/>
        <v>601</v>
      </c>
      <c r="F606" s="53"/>
      <c r="G606" s="12"/>
      <c r="H606" s="10"/>
      <c r="I606" s="27"/>
      <c r="J606" s="10"/>
      <c r="K606" s="12"/>
      <c r="L606" s="10"/>
      <c r="M606" s="10"/>
      <c r="N606" s="10"/>
      <c r="O606" s="10"/>
    </row>
    <row r="607" spans="1:15">
      <c r="A607" s="24"/>
      <c r="B607" s="12"/>
      <c r="C607" s="22" t="str">
        <f>IFERROR(VLOOKUP(B607,DBASE2!$B$5:$C$24,2,FALSE)," ")</f>
        <v xml:space="preserve"> </v>
      </c>
      <c r="D607" s="51" t="str">
        <f t="shared" si="19"/>
        <v/>
      </c>
      <c r="E607" s="22">
        <f t="shared" si="20"/>
        <v>602</v>
      </c>
      <c r="F607" s="53"/>
      <c r="G607" s="12"/>
      <c r="H607" s="10"/>
      <c r="I607" s="27"/>
      <c r="J607" s="10"/>
      <c r="K607" s="12"/>
      <c r="L607" s="10"/>
      <c r="M607" s="10"/>
      <c r="N607" s="10"/>
      <c r="O607" s="10"/>
    </row>
    <row r="608" spans="1:15">
      <c r="A608" s="24"/>
      <c r="B608" s="12"/>
      <c r="C608" s="22" t="str">
        <f>IFERROR(VLOOKUP(B608,DBASE2!$B$5:$C$24,2,FALSE)," ")</f>
        <v xml:space="preserve"> </v>
      </c>
      <c r="D608" s="51" t="str">
        <f t="shared" si="19"/>
        <v/>
      </c>
      <c r="E608" s="22">
        <f t="shared" si="20"/>
        <v>603</v>
      </c>
      <c r="F608" s="53"/>
      <c r="G608" s="12"/>
      <c r="H608" s="10"/>
      <c r="I608" s="27"/>
      <c r="J608" s="10"/>
      <c r="K608" s="12"/>
      <c r="L608" s="10"/>
      <c r="M608" s="10"/>
      <c r="N608" s="10"/>
      <c r="O608" s="10"/>
    </row>
    <row r="609" spans="1:15">
      <c r="A609" s="24"/>
      <c r="B609" s="12"/>
      <c r="C609" s="22" t="str">
        <f>IFERROR(VLOOKUP(B609,DBASE2!$B$5:$C$24,2,FALSE)," ")</f>
        <v xml:space="preserve"> </v>
      </c>
      <c r="D609" s="51" t="str">
        <f t="shared" si="19"/>
        <v/>
      </c>
      <c r="E609" s="22">
        <f t="shared" si="20"/>
        <v>604</v>
      </c>
      <c r="F609" s="53"/>
      <c r="G609" s="12"/>
      <c r="H609" s="10"/>
      <c r="I609" s="27"/>
      <c r="J609" s="10"/>
      <c r="K609" s="12"/>
      <c r="L609" s="10"/>
      <c r="M609" s="10"/>
      <c r="N609" s="10"/>
      <c r="O609" s="10"/>
    </row>
    <row r="610" spans="1:15">
      <c r="A610" s="24"/>
      <c r="B610" s="12"/>
      <c r="C610" s="22" t="str">
        <f>IFERROR(VLOOKUP(B610,DBASE2!$B$5:$C$24,2,FALSE)," ")</f>
        <v xml:space="preserve"> </v>
      </c>
      <c r="D610" s="51" t="str">
        <f t="shared" si="19"/>
        <v/>
      </c>
      <c r="E610" s="22">
        <f t="shared" si="20"/>
        <v>605</v>
      </c>
      <c r="F610" s="53"/>
      <c r="G610" s="12"/>
      <c r="H610" s="10"/>
      <c r="I610" s="27"/>
      <c r="J610" s="10"/>
      <c r="K610" s="12"/>
      <c r="L610" s="10"/>
      <c r="M610" s="10"/>
      <c r="N610" s="10"/>
      <c r="O610" s="10"/>
    </row>
    <row r="611" spans="1:15">
      <c r="A611" s="24"/>
      <c r="B611" s="12"/>
      <c r="C611" s="22" t="str">
        <f>IFERROR(VLOOKUP(B611,DBASE2!$B$5:$C$24,2,FALSE)," ")</f>
        <v xml:space="preserve"> </v>
      </c>
      <c r="D611" s="51" t="str">
        <f t="shared" si="19"/>
        <v/>
      </c>
      <c r="E611" s="22">
        <f t="shared" si="20"/>
        <v>606</v>
      </c>
      <c r="F611" s="53"/>
      <c r="G611" s="12"/>
      <c r="H611" s="10"/>
      <c r="I611" s="27"/>
      <c r="J611" s="10"/>
      <c r="K611" s="12"/>
      <c r="L611" s="10"/>
      <c r="M611" s="10"/>
      <c r="N611" s="10"/>
      <c r="O611" s="10"/>
    </row>
    <row r="612" spans="1:15">
      <c r="A612" s="24"/>
      <c r="B612" s="12"/>
      <c r="C612" s="22" t="str">
        <f>IFERROR(VLOOKUP(B612,DBASE2!$B$5:$C$24,2,FALSE)," ")</f>
        <v xml:space="preserve"> </v>
      </c>
      <c r="D612" s="51" t="str">
        <f t="shared" si="19"/>
        <v/>
      </c>
      <c r="E612" s="22">
        <f t="shared" si="20"/>
        <v>607</v>
      </c>
      <c r="F612" s="53"/>
      <c r="G612" s="12"/>
      <c r="H612" s="10"/>
      <c r="I612" s="27"/>
      <c r="J612" s="10"/>
      <c r="K612" s="12"/>
      <c r="L612" s="10"/>
      <c r="M612" s="10"/>
      <c r="N612" s="10"/>
      <c r="O612" s="10"/>
    </row>
    <row r="613" spans="1:15">
      <c r="A613" s="24"/>
      <c r="B613" s="12"/>
      <c r="C613" s="22" t="str">
        <f>IFERROR(VLOOKUP(B613,DBASE2!$B$5:$C$24,2,FALSE)," ")</f>
        <v xml:space="preserve"> </v>
      </c>
      <c r="D613" s="51" t="str">
        <f t="shared" si="19"/>
        <v/>
      </c>
      <c r="E613" s="22">
        <f t="shared" si="20"/>
        <v>608</v>
      </c>
      <c r="F613" s="53"/>
      <c r="G613" s="12"/>
      <c r="H613" s="10"/>
      <c r="I613" s="27"/>
      <c r="J613" s="10"/>
      <c r="K613" s="12"/>
      <c r="L613" s="10"/>
      <c r="M613" s="10"/>
      <c r="N613" s="10"/>
      <c r="O613" s="10"/>
    </row>
    <row r="614" spans="1:15">
      <c r="A614" s="24"/>
      <c r="B614" s="12"/>
      <c r="C614" s="22" t="str">
        <f>IFERROR(VLOOKUP(B614,DBASE2!$B$5:$C$24,2,FALSE)," ")</f>
        <v xml:space="preserve"> </v>
      </c>
      <c r="D614" s="51" t="str">
        <f t="shared" si="19"/>
        <v/>
      </c>
      <c r="E614" s="22">
        <f t="shared" si="20"/>
        <v>609</v>
      </c>
      <c r="F614" s="53"/>
      <c r="G614" s="12"/>
      <c r="H614" s="10"/>
      <c r="I614" s="27"/>
      <c r="J614" s="10"/>
      <c r="K614" s="12"/>
      <c r="L614" s="10"/>
      <c r="M614" s="10"/>
      <c r="N614" s="10"/>
      <c r="O614" s="10"/>
    </row>
    <row r="615" spans="1:15">
      <c r="A615" s="24"/>
      <c r="B615" s="12"/>
      <c r="C615" s="22" t="str">
        <f>IFERROR(VLOOKUP(B615,DBASE2!$B$5:$C$24,2,FALSE)," ")</f>
        <v xml:space="preserve"> </v>
      </c>
      <c r="D615" s="51" t="str">
        <f t="shared" si="19"/>
        <v/>
      </c>
      <c r="E615" s="22">
        <f t="shared" si="20"/>
        <v>610</v>
      </c>
      <c r="F615" s="53"/>
      <c r="G615" s="12"/>
      <c r="H615" s="10"/>
      <c r="I615" s="27"/>
      <c r="J615" s="10"/>
      <c r="K615" s="12"/>
      <c r="L615" s="10"/>
      <c r="M615" s="10"/>
      <c r="N615" s="10"/>
      <c r="O615" s="10"/>
    </row>
    <row r="616" spans="1:15">
      <c r="A616" s="24"/>
      <c r="B616" s="12"/>
      <c r="C616" s="22" t="str">
        <f>IFERROR(VLOOKUP(B616,DBASE2!$B$5:$C$24,2,FALSE)," ")</f>
        <v xml:space="preserve"> </v>
      </c>
      <c r="D616" s="51" t="str">
        <f t="shared" si="19"/>
        <v/>
      </c>
      <c r="E616" s="22">
        <f t="shared" si="20"/>
        <v>611</v>
      </c>
      <c r="F616" s="53"/>
      <c r="G616" s="12"/>
      <c r="H616" s="10"/>
      <c r="I616" s="27"/>
      <c r="J616" s="10"/>
      <c r="K616" s="12"/>
      <c r="L616" s="10"/>
      <c r="M616" s="10"/>
      <c r="N616" s="10"/>
      <c r="O616" s="10"/>
    </row>
    <row r="617" spans="1:15">
      <c r="A617" s="24"/>
      <c r="B617" s="12"/>
      <c r="C617" s="22" t="str">
        <f>IFERROR(VLOOKUP(B617,DBASE2!$B$5:$C$24,2,FALSE)," ")</f>
        <v xml:space="preserve"> </v>
      </c>
      <c r="D617" s="51" t="str">
        <f t="shared" si="19"/>
        <v/>
      </c>
      <c r="E617" s="22">
        <f t="shared" si="20"/>
        <v>612</v>
      </c>
      <c r="F617" s="53"/>
      <c r="G617" s="12"/>
      <c r="H617" s="10"/>
      <c r="I617" s="27"/>
      <c r="J617" s="10"/>
      <c r="K617" s="12"/>
      <c r="L617" s="10"/>
      <c r="M617" s="10"/>
      <c r="N617" s="10"/>
      <c r="O617" s="10"/>
    </row>
    <row r="618" spans="1:15">
      <c r="A618" s="24"/>
      <c r="B618" s="12"/>
      <c r="C618" s="22" t="str">
        <f>IFERROR(VLOOKUP(B618,DBASE2!$B$5:$C$24,2,FALSE)," ")</f>
        <v xml:space="preserve"> </v>
      </c>
      <c r="D618" s="51" t="str">
        <f t="shared" si="19"/>
        <v/>
      </c>
      <c r="E618" s="22">
        <f t="shared" si="20"/>
        <v>613</v>
      </c>
      <c r="F618" s="53"/>
      <c r="G618" s="12"/>
      <c r="H618" s="10"/>
      <c r="I618" s="27"/>
      <c r="J618" s="10"/>
      <c r="K618" s="12"/>
      <c r="L618" s="10"/>
      <c r="M618" s="10"/>
      <c r="N618" s="10"/>
      <c r="O618" s="10"/>
    </row>
    <row r="619" spans="1:15">
      <c r="A619" s="24"/>
      <c r="B619" s="12"/>
      <c r="C619" s="22" t="str">
        <f>IFERROR(VLOOKUP(B619,DBASE2!$B$5:$C$24,2,FALSE)," ")</f>
        <v xml:space="preserve"> </v>
      </c>
      <c r="D619" s="51" t="str">
        <f t="shared" si="19"/>
        <v/>
      </c>
      <c r="E619" s="22">
        <f t="shared" si="20"/>
        <v>614</v>
      </c>
      <c r="F619" s="53"/>
      <c r="G619" s="12"/>
      <c r="H619" s="10"/>
      <c r="I619" s="27"/>
      <c r="J619" s="10"/>
      <c r="K619" s="12"/>
      <c r="L619" s="10"/>
      <c r="M619" s="10"/>
      <c r="N619" s="10"/>
      <c r="O619" s="10"/>
    </row>
    <row r="620" spans="1:15">
      <c r="A620" s="24"/>
      <c r="B620" s="12"/>
      <c r="C620" s="22" t="str">
        <f>IFERROR(VLOOKUP(B620,DBASE2!$B$5:$C$24,2,FALSE)," ")</f>
        <v xml:space="preserve"> </v>
      </c>
      <c r="D620" s="51" t="str">
        <f t="shared" si="19"/>
        <v/>
      </c>
      <c r="E620" s="22">
        <f t="shared" si="20"/>
        <v>615</v>
      </c>
      <c r="F620" s="53"/>
      <c r="G620" s="12"/>
      <c r="H620" s="10"/>
      <c r="I620" s="27"/>
      <c r="J620" s="10"/>
      <c r="K620" s="12"/>
      <c r="L620" s="10"/>
      <c r="M620" s="10"/>
      <c r="N620" s="10"/>
      <c r="O620" s="10"/>
    </row>
    <row r="621" spans="1:15">
      <c r="A621" s="24"/>
      <c r="B621" s="12"/>
      <c r="C621" s="22" t="str">
        <f>IFERROR(VLOOKUP(B621,DBASE2!$B$5:$C$24,2,FALSE)," ")</f>
        <v xml:space="preserve"> </v>
      </c>
      <c r="D621" s="51" t="str">
        <f t="shared" si="19"/>
        <v/>
      </c>
      <c r="E621" s="22">
        <f t="shared" si="20"/>
        <v>616</v>
      </c>
      <c r="F621" s="53"/>
      <c r="G621" s="12"/>
      <c r="H621" s="10"/>
      <c r="I621" s="27"/>
      <c r="J621" s="10"/>
      <c r="K621" s="12"/>
      <c r="L621" s="10"/>
      <c r="M621" s="10"/>
      <c r="N621" s="10"/>
      <c r="O621" s="10"/>
    </row>
    <row r="622" spans="1:15">
      <c r="A622" s="24"/>
      <c r="B622" s="12"/>
      <c r="C622" s="22" t="str">
        <f>IFERROR(VLOOKUP(B622,DBASE2!$B$5:$C$24,2,FALSE)," ")</f>
        <v xml:space="preserve"> </v>
      </c>
      <c r="D622" s="51" t="str">
        <f t="shared" si="19"/>
        <v/>
      </c>
      <c r="E622" s="22">
        <f t="shared" si="20"/>
        <v>617</v>
      </c>
      <c r="F622" s="53"/>
      <c r="G622" s="12"/>
      <c r="H622" s="10"/>
      <c r="I622" s="27"/>
      <c r="J622" s="10"/>
      <c r="K622" s="12"/>
      <c r="L622" s="10"/>
      <c r="M622" s="10"/>
      <c r="N622" s="10"/>
      <c r="O622" s="10"/>
    </row>
    <row r="623" spans="1:15">
      <c r="A623" s="24"/>
      <c r="B623" s="12"/>
      <c r="C623" s="22" t="str">
        <f>IFERROR(VLOOKUP(B623,DBASE2!$B$5:$C$24,2,FALSE)," ")</f>
        <v xml:space="preserve"> </v>
      </c>
      <c r="D623" s="51" t="str">
        <f t="shared" si="19"/>
        <v/>
      </c>
      <c r="E623" s="22">
        <f t="shared" si="20"/>
        <v>618</v>
      </c>
      <c r="F623" s="53"/>
      <c r="G623" s="12"/>
      <c r="H623" s="10"/>
      <c r="I623" s="27"/>
      <c r="J623" s="10"/>
      <c r="K623" s="12"/>
      <c r="L623" s="10"/>
      <c r="M623" s="10"/>
      <c r="N623" s="10"/>
      <c r="O623" s="10"/>
    </row>
    <row r="624" spans="1:15">
      <c r="A624" s="24"/>
      <c r="B624" s="12"/>
      <c r="C624" s="22" t="str">
        <f>IFERROR(VLOOKUP(B624,DBASE2!$B$5:$C$24,2,FALSE)," ")</f>
        <v xml:space="preserve"> </v>
      </c>
      <c r="D624" s="51" t="str">
        <f t="shared" si="19"/>
        <v/>
      </c>
      <c r="E624" s="22">
        <f t="shared" si="20"/>
        <v>619</v>
      </c>
      <c r="F624" s="53"/>
      <c r="G624" s="12"/>
      <c r="H624" s="10"/>
      <c r="I624" s="27"/>
      <c r="J624" s="10"/>
      <c r="K624" s="12"/>
      <c r="L624" s="10"/>
      <c r="M624" s="10"/>
      <c r="N624" s="10"/>
      <c r="O624" s="10"/>
    </row>
    <row r="625" spans="1:15">
      <c r="A625" s="24"/>
      <c r="B625" s="12"/>
      <c r="C625" s="22" t="str">
        <f>IFERROR(VLOOKUP(B625,DBASE2!$B$5:$C$24,2,FALSE)," ")</f>
        <v xml:space="preserve"> </v>
      </c>
      <c r="D625" s="51" t="str">
        <f t="shared" si="19"/>
        <v/>
      </c>
      <c r="E625" s="22">
        <f t="shared" si="20"/>
        <v>620</v>
      </c>
      <c r="F625" s="53"/>
      <c r="G625" s="12"/>
      <c r="H625" s="10"/>
      <c r="I625" s="27"/>
      <c r="J625" s="10"/>
      <c r="K625" s="12"/>
      <c r="L625" s="10"/>
      <c r="M625" s="10"/>
      <c r="N625" s="10"/>
      <c r="O625" s="10"/>
    </row>
    <row r="626" spans="1:15">
      <c r="A626" s="24"/>
      <c r="B626" s="12"/>
      <c r="C626" s="22" t="str">
        <f>IFERROR(VLOOKUP(B626,DBASE2!$B$5:$C$24,2,FALSE)," ")</f>
        <v xml:space="preserve"> </v>
      </c>
      <c r="D626" s="51" t="str">
        <f t="shared" si="19"/>
        <v/>
      </c>
      <c r="E626" s="22">
        <f t="shared" si="20"/>
        <v>621</v>
      </c>
      <c r="F626" s="53"/>
      <c r="G626" s="12"/>
      <c r="H626" s="10"/>
      <c r="I626" s="27"/>
      <c r="J626" s="10"/>
      <c r="K626" s="12"/>
      <c r="L626" s="10"/>
      <c r="M626" s="10"/>
      <c r="N626" s="10"/>
      <c r="O626" s="10"/>
    </row>
    <row r="627" spans="1:15">
      <c r="A627" s="24"/>
      <c r="B627" s="12"/>
      <c r="C627" s="22" t="str">
        <f>IFERROR(VLOOKUP(B627,DBASE2!$B$5:$C$24,2,FALSE)," ")</f>
        <v xml:space="preserve"> </v>
      </c>
      <c r="D627" s="51" t="str">
        <f t="shared" si="19"/>
        <v/>
      </c>
      <c r="E627" s="22">
        <f t="shared" si="20"/>
        <v>622</v>
      </c>
      <c r="F627" s="53"/>
      <c r="G627" s="12"/>
      <c r="H627" s="10"/>
      <c r="I627" s="27"/>
      <c r="J627" s="10"/>
      <c r="K627" s="12"/>
      <c r="L627" s="10"/>
      <c r="M627" s="10"/>
      <c r="N627" s="10"/>
      <c r="O627" s="10"/>
    </row>
    <row r="628" spans="1:15">
      <c r="A628" s="24"/>
      <c r="B628" s="12"/>
      <c r="C628" s="22" t="str">
        <f>IFERROR(VLOOKUP(B628,DBASE2!$B$5:$C$24,2,FALSE)," ")</f>
        <v xml:space="preserve"> </v>
      </c>
      <c r="D628" s="51" t="str">
        <f t="shared" si="19"/>
        <v/>
      </c>
      <c r="E628" s="22">
        <f t="shared" si="20"/>
        <v>623</v>
      </c>
      <c r="F628" s="53"/>
      <c r="G628" s="12"/>
      <c r="H628" s="10"/>
      <c r="I628" s="27"/>
      <c r="J628" s="10"/>
      <c r="K628" s="12"/>
      <c r="L628" s="10"/>
      <c r="M628" s="10"/>
      <c r="N628" s="10"/>
      <c r="O628" s="10"/>
    </row>
    <row r="629" spans="1:15">
      <c r="A629" s="24"/>
      <c r="B629" s="12"/>
      <c r="C629" s="22" t="str">
        <f>IFERROR(VLOOKUP(B629,DBASE2!$B$5:$C$24,2,FALSE)," ")</f>
        <v xml:space="preserve"> </v>
      </c>
      <c r="D629" s="51" t="str">
        <f t="shared" si="19"/>
        <v/>
      </c>
      <c r="E629" s="22">
        <f t="shared" si="20"/>
        <v>624</v>
      </c>
      <c r="F629" s="53"/>
      <c r="G629" s="12"/>
      <c r="H629" s="10"/>
      <c r="I629" s="27"/>
      <c r="J629" s="10"/>
      <c r="K629" s="12"/>
      <c r="L629" s="10"/>
      <c r="M629" s="10"/>
      <c r="N629" s="10"/>
      <c r="O629" s="10"/>
    </row>
    <row r="630" spans="1:15">
      <c r="A630" s="24"/>
      <c r="B630" s="12"/>
      <c r="C630" s="22" t="str">
        <f>IFERROR(VLOOKUP(B630,DBASE2!$B$5:$C$24,2,FALSE)," ")</f>
        <v xml:space="preserve"> </v>
      </c>
      <c r="D630" s="51" t="str">
        <f t="shared" si="19"/>
        <v/>
      </c>
      <c r="E630" s="22">
        <f t="shared" si="20"/>
        <v>625</v>
      </c>
      <c r="F630" s="53"/>
      <c r="G630" s="12"/>
      <c r="H630" s="10"/>
      <c r="I630" s="27"/>
      <c r="J630" s="10"/>
      <c r="K630" s="12"/>
      <c r="L630" s="10"/>
      <c r="M630" s="10"/>
      <c r="N630" s="10"/>
      <c r="O630" s="10"/>
    </row>
    <row r="631" spans="1:15">
      <c r="A631" s="24"/>
      <c r="B631" s="12"/>
      <c r="C631" s="22" t="str">
        <f>IFERROR(VLOOKUP(B631,DBASE2!$B$5:$C$24,2,FALSE)," ")</f>
        <v xml:space="preserve"> </v>
      </c>
      <c r="D631" s="51" t="str">
        <f t="shared" si="19"/>
        <v/>
      </c>
      <c r="E631" s="22">
        <f t="shared" si="20"/>
        <v>626</v>
      </c>
      <c r="F631" s="53"/>
      <c r="G631" s="12"/>
      <c r="H631" s="10"/>
      <c r="I631" s="27"/>
      <c r="J631" s="10"/>
      <c r="K631" s="12"/>
      <c r="L631" s="10"/>
      <c r="M631" s="10"/>
      <c r="N631" s="10"/>
      <c r="O631" s="10"/>
    </row>
    <row r="632" spans="1:15">
      <c r="A632" s="24"/>
      <c r="B632" s="12"/>
      <c r="C632" s="22" t="str">
        <f>IFERROR(VLOOKUP(B632,DBASE2!$B$5:$C$24,2,FALSE)," ")</f>
        <v xml:space="preserve"> </v>
      </c>
      <c r="D632" s="51" t="str">
        <f t="shared" si="19"/>
        <v/>
      </c>
      <c r="E632" s="22">
        <f t="shared" si="20"/>
        <v>627</v>
      </c>
      <c r="F632" s="53"/>
      <c r="G632" s="12"/>
      <c r="H632" s="10"/>
      <c r="I632" s="27"/>
      <c r="J632" s="10"/>
      <c r="K632" s="12"/>
      <c r="L632" s="10"/>
      <c r="M632" s="10"/>
      <c r="N632" s="10"/>
      <c r="O632" s="10"/>
    </row>
    <row r="633" spans="1:15">
      <c r="A633" s="24"/>
      <c r="B633" s="12"/>
      <c r="C633" s="22" t="str">
        <f>IFERROR(VLOOKUP(B633,DBASE2!$B$5:$C$24,2,FALSE)," ")</f>
        <v xml:space="preserve"> </v>
      </c>
      <c r="D633" s="51" t="str">
        <f t="shared" si="19"/>
        <v/>
      </c>
      <c r="E633" s="22">
        <f t="shared" si="20"/>
        <v>628</v>
      </c>
      <c r="F633" s="53"/>
      <c r="G633" s="12"/>
      <c r="H633" s="10"/>
      <c r="I633" s="27"/>
      <c r="J633" s="10"/>
      <c r="K633" s="12"/>
      <c r="L633" s="10"/>
      <c r="M633" s="10"/>
      <c r="N633" s="10"/>
      <c r="O633" s="10"/>
    </row>
    <row r="634" spans="1:15">
      <c r="A634" s="24"/>
      <c r="B634" s="12"/>
      <c r="C634" s="22" t="str">
        <f>IFERROR(VLOOKUP(B634,DBASE2!$B$5:$C$24,2,FALSE)," ")</f>
        <v xml:space="preserve"> </v>
      </c>
      <c r="D634" s="51" t="str">
        <f t="shared" si="19"/>
        <v/>
      </c>
      <c r="E634" s="22">
        <f t="shared" si="20"/>
        <v>629</v>
      </c>
      <c r="F634" s="53"/>
      <c r="G634" s="12"/>
      <c r="H634" s="10"/>
      <c r="I634" s="27"/>
      <c r="J634" s="10"/>
      <c r="K634" s="12"/>
      <c r="L634" s="10"/>
      <c r="M634" s="10"/>
      <c r="N634" s="10"/>
      <c r="O634" s="10"/>
    </row>
    <row r="635" spans="1:15">
      <c r="A635" s="24"/>
      <c r="B635" s="12"/>
      <c r="C635" s="22" t="str">
        <f>IFERROR(VLOOKUP(B635,DBASE2!$B$5:$C$24,2,FALSE)," ")</f>
        <v xml:space="preserve"> </v>
      </c>
      <c r="D635" s="51" t="str">
        <f t="shared" si="19"/>
        <v/>
      </c>
      <c r="E635" s="22">
        <f t="shared" si="20"/>
        <v>630</v>
      </c>
      <c r="F635" s="53"/>
      <c r="G635" s="12"/>
      <c r="H635" s="10"/>
      <c r="I635" s="27"/>
      <c r="J635" s="10"/>
      <c r="K635" s="12"/>
      <c r="L635" s="10"/>
      <c r="M635" s="10"/>
      <c r="N635" s="10"/>
      <c r="O635" s="10"/>
    </row>
    <row r="636" spans="1:15">
      <c r="A636" s="24"/>
      <c r="B636" s="12"/>
      <c r="C636" s="22" t="str">
        <f>IFERROR(VLOOKUP(B636,DBASE2!$B$5:$C$24,2,FALSE)," ")</f>
        <v xml:space="preserve"> </v>
      </c>
      <c r="D636" s="51" t="str">
        <f t="shared" si="19"/>
        <v/>
      </c>
      <c r="E636" s="22">
        <f t="shared" si="20"/>
        <v>631</v>
      </c>
      <c r="F636" s="53"/>
      <c r="G636" s="12"/>
      <c r="H636" s="10"/>
      <c r="I636" s="27"/>
      <c r="J636" s="10"/>
      <c r="K636" s="12"/>
      <c r="L636" s="10"/>
      <c r="M636" s="10"/>
      <c r="N636" s="10"/>
      <c r="O636" s="10"/>
    </row>
    <row r="637" spans="1:15">
      <c r="A637" s="24"/>
      <c r="B637" s="12"/>
      <c r="C637" s="22" t="str">
        <f>IFERROR(VLOOKUP(B637,DBASE2!$B$5:$C$24,2,FALSE)," ")</f>
        <v xml:space="preserve"> </v>
      </c>
      <c r="D637" s="51" t="str">
        <f t="shared" si="19"/>
        <v/>
      </c>
      <c r="E637" s="22">
        <f t="shared" si="20"/>
        <v>632</v>
      </c>
      <c r="F637" s="53"/>
      <c r="G637" s="12"/>
      <c r="H637" s="10"/>
      <c r="I637" s="27"/>
      <c r="J637" s="10"/>
      <c r="K637" s="12"/>
      <c r="L637" s="10"/>
      <c r="M637" s="10"/>
      <c r="N637" s="10"/>
      <c r="O637" s="10"/>
    </row>
    <row r="638" spans="1:15">
      <c r="A638" s="24"/>
      <c r="B638" s="12"/>
      <c r="C638" s="22" t="str">
        <f>IFERROR(VLOOKUP(B638,DBASE2!$B$5:$C$24,2,FALSE)," ")</f>
        <v xml:space="preserve"> </v>
      </c>
      <c r="D638" s="51" t="str">
        <f t="shared" si="19"/>
        <v/>
      </c>
      <c r="E638" s="22">
        <f t="shared" si="20"/>
        <v>633</v>
      </c>
      <c r="F638" s="53"/>
      <c r="G638" s="12"/>
      <c r="H638" s="10"/>
      <c r="I638" s="27"/>
      <c r="J638" s="10"/>
      <c r="K638" s="12"/>
      <c r="L638" s="10"/>
      <c r="M638" s="10"/>
      <c r="N638" s="10"/>
      <c r="O638" s="10"/>
    </row>
    <row r="639" spans="1:15">
      <c r="A639" s="24"/>
      <c r="B639" s="12"/>
      <c r="C639" s="22" t="str">
        <f>IFERROR(VLOOKUP(B639,DBASE2!$B$5:$C$24,2,FALSE)," ")</f>
        <v xml:space="preserve"> </v>
      </c>
      <c r="D639" s="51" t="str">
        <f t="shared" si="19"/>
        <v/>
      </c>
      <c r="E639" s="22">
        <f t="shared" si="20"/>
        <v>634</v>
      </c>
      <c r="F639" s="53"/>
      <c r="G639" s="12"/>
      <c r="H639" s="10"/>
      <c r="I639" s="27"/>
      <c r="J639" s="10"/>
      <c r="K639" s="12"/>
      <c r="L639" s="10"/>
      <c r="M639" s="10"/>
      <c r="N639" s="10"/>
      <c r="O639" s="10"/>
    </row>
    <row r="640" spans="1:15">
      <c r="A640" s="24"/>
      <c r="B640" s="12"/>
      <c r="C640" s="22" t="str">
        <f>IFERROR(VLOOKUP(B640,DBASE2!$B$5:$C$24,2,FALSE)," ")</f>
        <v xml:space="preserve"> </v>
      </c>
      <c r="D640" s="51" t="str">
        <f t="shared" si="19"/>
        <v/>
      </c>
      <c r="E640" s="22">
        <f t="shared" si="20"/>
        <v>635</v>
      </c>
      <c r="F640" s="53"/>
      <c r="G640" s="12"/>
      <c r="H640" s="10"/>
      <c r="I640" s="27"/>
      <c r="J640" s="10"/>
      <c r="K640" s="12"/>
      <c r="L640" s="10"/>
      <c r="M640" s="10"/>
      <c r="N640" s="10"/>
      <c r="O640" s="10"/>
    </row>
    <row r="641" spans="1:15">
      <c r="A641" s="24"/>
      <c r="B641" s="12"/>
      <c r="C641" s="22" t="str">
        <f>IFERROR(VLOOKUP(B641,DBASE2!$B$5:$C$24,2,FALSE)," ")</f>
        <v xml:space="preserve"> </v>
      </c>
      <c r="D641" s="51" t="str">
        <f t="shared" si="19"/>
        <v/>
      </c>
      <c r="E641" s="22">
        <f t="shared" si="20"/>
        <v>636</v>
      </c>
      <c r="F641" s="53"/>
      <c r="G641" s="12"/>
      <c r="H641" s="10"/>
      <c r="I641" s="27"/>
      <c r="J641" s="10"/>
      <c r="K641" s="12"/>
      <c r="L641" s="10"/>
      <c r="M641" s="10"/>
      <c r="N641" s="10"/>
      <c r="O641" s="10"/>
    </row>
    <row r="642" spans="1:15">
      <c r="A642" s="24"/>
      <c r="B642" s="12"/>
      <c r="C642" s="22" t="str">
        <f>IFERROR(VLOOKUP(B642,DBASE2!$B$5:$C$24,2,FALSE)," ")</f>
        <v xml:space="preserve"> </v>
      </c>
      <c r="D642" s="51" t="str">
        <f t="shared" si="19"/>
        <v/>
      </c>
      <c r="E642" s="22">
        <f t="shared" si="20"/>
        <v>637</v>
      </c>
      <c r="F642" s="53"/>
      <c r="G642" s="12"/>
      <c r="H642" s="10"/>
      <c r="I642" s="27"/>
      <c r="J642" s="10"/>
      <c r="K642" s="12"/>
      <c r="L642" s="10"/>
      <c r="M642" s="10"/>
      <c r="N642" s="10"/>
      <c r="O642" s="10"/>
    </row>
    <row r="643" spans="1:15">
      <c r="A643" s="24"/>
      <c r="B643" s="12"/>
      <c r="C643" s="22" t="str">
        <f>IFERROR(VLOOKUP(B643,DBASE2!$B$5:$C$24,2,FALSE)," ")</f>
        <v xml:space="preserve"> </v>
      </c>
      <c r="D643" s="51" t="str">
        <f t="shared" si="19"/>
        <v/>
      </c>
      <c r="E643" s="22">
        <f t="shared" si="20"/>
        <v>638</v>
      </c>
      <c r="F643" s="53"/>
      <c r="G643" s="12"/>
      <c r="H643" s="10"/>
      <c r="I643" s="27"/>
      <c r="J643" s="10"/>
      <c r="K643" s="12"/>
      <c r="L643" s="10"/>
      <c r="M643" s="10"/>
      <c r="N643" s="10"/>
      <c r="O643" s="10"/>
    </row>
    <row r="644" spans="1:15">
      <c r="A644" s="24"/>
      <c r="B644" s="12"/>
      <c r="C644" s="22" t="str">
        <f>IFERROR(VLOOKUP(B644,DBASE2!$B$5:$C$24,2,FALSE)," ")</f>
        <v xml:space="preserve"> </v>
      </c>
      <c r="D644" s="51" t="str">
        <f t="shared" si="19"/>
        <v/>
      </c>
      <c r="E644" s="22">
        <f t="shared" si="20"/>
        <v>639</v>
      </c>
      <c r="F644" s="53"/>
      <c r="G644" s="12"/>
      <c r="H644" s="10"/>
      <c r="I644" s="27"/>
      <c r="J644" s="10"/>
      <c r="K644" s="12"/>
      <c r="L644" s="10"/>
      <c r="M644" s="10"/>
      <c r="N644" s="10"/>
      <c r="O644" s="10"/>
    </row>
    <row r="645" spans="1:15">
      <c r="A645" s="24"/>
      <c r="B645" s="12"/>
      <c r="C645" s="22" t="str">
        <f>IFERROR(VLOOKUP(B645,DBASE2!$B$5:$C$24,2,FALSE)," ")</f>
        <v xml:space="preserve"> </v>
      </c>
      <c r="D645" s="51" t="str">
        <f t="shared" si="19"/>
        <v/>
      </c>
      <c r="E645" s="22">
        <f t="shared" si="20"/>
        <v>640</v>
      </c>
      <c r="F645" s="53"/>
      <c r="G645" s="12"/>
      <c r="H645" s="10"/>
      <c r="I645" s="27"/>
      <c r="J645" s="10"/>
      <c r="K645" s="12"/>
      <c r="L645" s="10"/>
      <c r="M645" s="10"/>
      <c r="N645" s="10"/>
      <c r="O645" s="10"/>
    </row>
    <row r="646" spans="1:15">
      <c r="A646" s="24"/>
      <c r="B646" s="12"/>
      <c r="C646" s="22" t="str">
        <f>IFERROR(VLOOKUP(B646,DBASE2!$B$5:$C$24,2,FALSE)," ")</f>
        <v xml:space="preserve"> </v>
      </c>
      <c r="D646" s="51" t="str">
        <f t="shared" si="19"/>
        <v/>
      </c>
      <c r="E646" s="22">
        <f t="shared" si="20"/>
        <v>641</v>
      </c>
      <c r="F646" s="53"/>
      <c r="G646" s="12"/>
      <c r="H646" s="10"/>
      <c r="I646" s="27"/>
      <c r="J646" s="10"/>
      <c r="K646" s="12"/>
      <c r="L646" s="10"/>
      <c r="M646" s="10"/>
      <c r="N646" s="10"/>
      <c r="O646" s="10"/>
    </row>
    <row r="647" spans="1:15">
      <c r="A647" s="24"/>
      <c r="B647" s="12"/>
      <c r="C647" s="22" t="str">
        <f>IFERROR(VLOOKUP(B647,DBASE2!$B$5:$C$24,2,FALSE)," ")</f>
        <v xml:space="preserve"> </v>
      </c>
      <c r="D647" s="51" t="str">
        <f t="shared" ref="D647:D710" si="21">RIGHT(I647,4)</f>
        <v/>
      </c>
      <c r="E647" s="22">
        <f t="shared" si="20"/>
        <v>642</v>
      </c>
      <c r="F647" s="53"/>
      <c r="G647" s="12"/>
      <c r="H647" s="10"/>
      <c r="I647" s="27"/>
      <c r="J647" s="10"/>
      <c r="K647" s="12"/>
      <c r="L647" s="10"/>
      <c r="M647" s="10"/>
      <c r="N647" s="10"/>
      <c r="O647" s="10"/>
    </row>
    <row r="648" spans="1:15">
      <c r="A648" s="24"/>
      <c r="B648" s="12"/>
      <c r="C648" s="22" t="str">
        <f>IFERROR(VLOOKUP(B648,DBASE2!$B$5:$C$24,2,FALSE)," ")</f>
        <v xml:space="preserve"> </v>
      </c>
      <c r="D648" s="51" t="str">
        <f t="shared" si="21"/>
        <v/>
      </c>
      <c r="E648" s="22">
        <f t="shared" si="20"/>
        <v>643</v>
      </c>
      <c r="F648" s="53"/>
      <c r="G648" s="12"/>
      <c r="H648" s="10"/>
      <c r="I648" s="27"/>
      <c r="J648" s="10"/>
      <c r="K648" s="12"/>
      <c r="L648" s="10"/>
      <c r="M648" s="10"/>
      <c r="N648" s="10"/>
      <c r="O648" s="10"/>
    </row>
    <row r="649" spans="1:15">
      <c r="A649" s="24"/>
      <c r="B649" s="12"/>
      <c r="C649" s="22" t="str">
        <f>IFERROR(VLOOKUP(B649,DBASE2!$B$5:$C$24,2,FALSE)," ")</f>
        <v xml:space="preserve"> </v>
      </c>
      <c r="D649" s="51" t="str">
        <f t="shared" si="21"/>
        <v/>
      </c>
      <c r="E649" s="22">
        <f t="shared" si="20"/>
        <v>644</v>
      </c>
      <c r="F649" s="53"/>
      <c r="G649" s="12"/>
      <c r="H649" s="10"/>
      <c r="I649" s="27"/>
      <c r="J649" s="10"/>
      <c r="K649" s="12"/>
      <c r="L649" s="10"/>
      <c r="M649" s="10"/>
      <c r="N649" s="10"/>
      <c r="O649" s="10"/>
    </row>
    <row r="650" spans="1:15">
      <c r="A650" s="24"/>
      <c r="B650" s="12"/>
      <c r="C650" s="22" t="str">
        <f>IFERROR(VLOOKUP(B650,DBASE2!$B$5:$C$24,2,FALSE)," ")</f>
        <v xml:space="preserve"> </v>
      </c>
      <c r="D650" s="51" t="str">
        <f t="shared" si="21"/>
        <v/>
      </c>
      <c r="E650" s="22">
        <f t="shared" si="20"/>
        <v>645</v>
      </c>
      <c r="F650" s="53"/>
      <c r="G650" s="12"/>
      <c r="H650" s="10"/>
      <c r="I650" s="27"/>
      <c r="J650" s="10"/>
      <c r="K650" s="12"/>
      <c r="L650" s="10"/>
      <c r="M650" s="10"/>
      <c r="N650" s="10"/>
      <c r="O650" s="10"/>
    </row>
    <row r="651" spans="1:15">
      <c r="A651" s="24"/>
      <c r="B651" s="12"/>
      <c r="C651" s="22" t="str">
        <f>IFERROR(VLOOKUP(B651,DBASE2!$B$5:$C$24,2,FALSE)," ")</f>
        <v xml:space="preserve"> </v>
      </c>
      <c r="D651" s="51" t="str">
        <f t="shared" si="21"/>
        <v/>
      </c>
      <c r="E651" s="22">
        <f t="shared" ref="E651:E709" si="22">1+E650</f>
        <v>646</v>
      </c>
      <c r="F651" s="53"/>
      <c r="G651" s="12"/>
      <c r="H651" s="10"/>
      <c r="I651" s="27"/>
      <c r="J651" s="10"/>
      <c r="K651" s="12"/>
      <c r="L651" s="10"/>
      <c r="M651" s="10"/>
      <c r="N651" s="10"/>
      <c r="O651" s="10"/>
    </row>
    <row r="652" spans="1:15">
      <c r="A652" s="24"/>
      <c r="B652" s="12"/>
      <c r="C652" s="22" t="str">
        <f>IFERROR(VLOOKUP(B652,DBASE2!$B$5:$C$24,2,FALSE)," ")</f>
        <v xml:space="preserve"> </v>
      </c>
      <c r="D652" s="51" t="str">
        <f t="shared" si="21"/>
        <v/>
      </c>
      <c r="E652" s="22">
        <f t="shared" si="22"/>
        <v>647</v>
      </c>
      <c r="F652" s="53"/>
      <c r="G652" s="12"/>
      <c r="H652" s="10"/>
      <c r="I652" s="27"/>
      <c r="J652" s="10"/>
      <c r="K652" s="12"/>
      <c r="L652" s="10"/>
      <c r="M652" s="10"/>
      <c r="N652" s="10"/>
      <c r="O652" s="10"/>
    </row>
    <row r="653" spans="1:15">
      <c r="A653" s="24"/>
      <c r="B653" s="12"/>
      <c r="C653" s="22" t="str">
        <f>IFERROR(VLOOKUP(B653,DBASE2!$B$5:$C$24,2,FALSE)," ")</f>
        <v xml:space="preserve"> </v>
      </c>
      <c r="D653" s="51" t="str">
        <f t="shared" si="21"/>
        <v/>
      </c>
      <c r="E653" s="22">
        <f t="shared" si="22"/>
        <v>648</v>
      </c>
      <c r="F653" s="53"/>
      <c r="G653" s="12"/>
      <c r="H653" s="10"/>
      <c r="I653" s="27"/>
      <c r="J653" s="10"/>
      <c r="K653" s="12"/>
      <c r="L653" s="10"/>
      <c r="M653" s="10"/>
      <c r="N653" s="10"/>
      <c r="O653" s="10"/>
    </row>
    <row r="654" spans="1:15">
      <c r="A654" s="24"/>
      <c r="B654" s="12"/>
      <c r="C654" s="22" t="str">
        <f>IFERROR(VLOOKUP(B654,DBASE2!$B$5:$C$24,2,FALSE)," ")</f>
        <v xml:space="preserve"> </v>
      </c>
      <c r="D654" s="51" t="str">
        <f t="shared" si="21"/>
        <v/>
      </c>
      <c r="E654" s="22">
        <f t="shared" si="22"/>
        <v>649</v>
      </c>
      <c r="F654" s="53"/>
      <c r="G654" s="12"/>
      <c r="H654" s="10"/>
      <c r="I654" s="27"/>
      <c r="J654" s="10"/>
      <c r="K654" s="12"/>
      <c r="L654" s="10"/>
      <c r="M654" s="10"/>
      <c r="N654" s="10"/>
      <c r="O654" s="10"/>
    </row>
    <row r="655" spans="1:15">
      <c r="A655" s="24"/>
      <c r="B655" s="12"/>
      <c r="C655" s="22" t="str">
        <f>IFERROR(VLOOKUP(B655,DBASE2!$B$5:$C$24,2,FALSE)," ")</f>
        <v xml:space="preserve"> </v>
      </c>
      <c r="D655" s="51" t="str">
        <f t="shared" si="21"/>
        <v/>
      </c>
      <c r="E655" s="22">
        <f t="shared" si="22"/>
        <v>650</v>
      </c>
      <c r="F655" s="53"/>
      <c r="G655" s="12"/>
      <c r="H655" s="10"/>
      <c r="I655" s="27"/>
      <c r="J655" s="10"/>
      <c r="K655" s="12"/>
      <c r="L655" s="10"/>
      <c r="M655" s="10"/>
      <c r="N655" s="10"/>
      <c r="O655" s="10"/>
    </row>
    <row r="656" spans="1:15">
      <c r="A656" s="24"/>
      <c r="B656" s="12"/>
      <c r="C656" s="22" t="str">
        <f>IFERROR(VLOOKUP(B656,DBASE2!$B$5:$C$24,2,FALSE)," ")</f>
        <v xml:space="preserve"> </v>
      </c>
      <c r="D656" s="51" t="str">
        <f t="shared" si="21"/>
        <v/>
      </c>
      <c r="E656" s="22">
        <f t="shared" si="22"/>
        <v>651</v>
      </c>
      <c r="F656" s="53"/>
      <c r="G656" s="12"/>
      <c r="H656" s="10"/>
      <c r="I656" s="27"/>
      <c r="J656" s="10"/>
      <c r="K656" s="12"/>
      <c r="L656" s="10"/>
      <c r="M656" s="10"/>
      <c r="N656" s="10"/>
      <c r="O656" s="10"/>
    </row>
    <row r="657" spans="1:15">
      <c r="A657" s="24"/>
      <c r="B657" s="12"/>
      <c r="C657" s="22" t="str">
        <f>IFERROR(VLOOKUP(B657,DBASE2!$B$5:$C$24,2,FALSE)," ")</f>
        <v xml:space="preserve"> </v>
      </c>
      <c r="D657" s="51" t="str">
        <f t="shared" si="21"/>
        <v/>
      </c>
      <c r="E657" s="22">
        <f t="shared" si="22"/>
        <v>652</v>
      </c>
      <c r="F657" s="53"/>
      <c r="G657" s="12"/>
      <c r="H657" s="10"/>
      <c r="I657" s="27"/>
      <c r="J657" s="10"/>
      <c r="K657" s="12"/>
      <c r="L657" s="10"/>
      <c r="M657" s="10"/>
      <c r="N657" s="10"/>
      <c r="O657" s="10"/>
    </row>
    <row r="658" spans="1:15">
      <c r="A658" s="24"/>
      <c r="B658" s="12"/>
      <c r="C658" s="22" t="str">
        <f>IFERROR(VLOOKUP(B658,DBASE2!$B$5:$C$24,2,FALSE)," ")</f>
        <v xml:space="preserve"> </v>
      </c>
      <c r="D658" s="51" t="str">
        <f t="shared" si="21"/>
        <v/>
      </c>
      <c r="E658" s="22">
        <f t="shared" si="22"/>
        <v>653</v>
      </c>
      <c r="F658" s="53"/>
      <c r="G658" s="12"/>
      <c r="H658" s="10"/>
      <c r="I658" s="27"/>
      <c r="J658" s="10"/>
      <c r="K658" s="12"/>
      <c r="L658" s="10"/>
      <c r="M658" s="10"/>
      <c r="N658" s="10"/>
      <c r="O658" s="10"/>
    </row>
    <row r="659" spans="1:15">
      <c r="A659" s="24"/>
      <c r="B659" s="12"/>
      <c r="C659" s="22" t="str">
        <f>IFERROR(VLOOKUP(B659,DBASE2!$B$5:$C$24,2,FALSE)," ")</f>
        <v xml:space="preserve"> </v>
      </c>
      <c r="D659" s="51" t="str">
        <f t="shared" si="21"/>
        <v/>
      </c>
      <c r="E659" s="22">
        <f t="shared" si="22"/>
        <v>654</v>
      </c>
      <c r="F659" s="53"/>
      <c r="G659" s="12"/>
      <c r="H659" s="10"/>
      <c r="I659" s="27"/>
      <c r="J659" s="10"/>
      <c r="K659" s="12"/>
      <c r="L659" s="10"/>
      <c r="M659" s="10"/>
      <c r="N659" s="10"/>
      <c r="O659" s="10"/>
    </row>
    <row r="660" spans="1:15">
      <c r="A660" s="24"/>
      <c r="B660" s="12"/>
      <c r="C660" s="22" t="str">
        <f>IFERROR(VLOOKUP(B660,DBASE2!$B$5:$C$24,2,FALSE)," ")</f>
        <v xml:space="preserve"> </v>
      </c>
      <c r="D660" s="51" t="str">
        <f t="shared" si="21"/>
        <v/>
      </c>
      <c r="E660" s="22">
        <f t="shared" si="22"/>
        <v>655</v>
      </c>
      <c r="F660" s="53"/>
      <c r="G660" s="12"/>
      <c r="H660" s="10"/>
      <c r="I660" s="27"/>
      <c r="J660" s="10"/>
      <c r="K660" s="12"/>
      <c r="L660" s="10"/>
      <c r="M660" s="10"/>
      <c r="N660" s="10"/>
      <c r="O660" s="10"/>
    </row>
    <row r="661" spans="1:15">
      <c r="A661" s="24"/>
      <c r="B661" s="12"/>
      <c r="C661" s="22" t="str">
        <f>IFERROR(VLOOKUP(B661,DBASE2!$B$5:$C$24,2,FALSE)," ")</f>
        <v xml:space="preserve"> </v>
      </c>
      <c r="D661" s="51" t="str">
        <f t="shared" si="21"/>
        <v/>
      </c>
      <c r="E661" s="22">
        <f t="shared" si="22"/>
        <v>656</v>
      </c>
      <c r="F661" s="53"/>
      <c r="G661" s="12"/>
      <c r="H661" s="10"/>
      <c r="I661" s="27"/>
      <c r="J661" s="10"/>
      <c r="K661" s="12"/>
      <c r="L661" s="10"/>
      <c r="M661" s="10"/>
      <c r="N661" s="10"/>
      <c r="O661" s="10"/>
    </row>
    <row r="662" spans="1:15">
      <c r="A662" s="24"/>
      <c r="B662" s="12"/>
      <c r="C662" s="22" t="str">
        <f>IFERROR(VLOOKUP(B662,DBASE2!$B$5:$C$24,2,FALSE)," ")</f>
        <v xml:space="preserve"> </v>
      </c>
      <c r="D662" s="51" t="str">
        <f t="shared" si="21"/>
        <v/>
      </c>
      <c r="E662" s="22">
        <f t="shared" si="22"/>
        <v>657</v>
      </c>
      <c r="F662" s="53"/>
      <c r="G662" s="12"/>
      <c r="H662" s="10"/>
      <c r="I662" s="27"/>
      <c r="J662" s="10"/>
      <c r="K662" s="12"/>
      <c r="L662" s="10"/>
      <c r="M662" s="10"/>
      <c r="N662" s="10"/>
      <c r="O662" s="10"/>
    </row>
    <row r="663" spans="1:15">
      <c r="A663" s="24"/>
      <c r="B663" s="12"/>
      <c r="C663" s="22" t="str">
        <f>IFERROR(VLOOKUP(B663,DBASE2!$B$5:$C$24,2,FALSE)," ")</f>
        <v xml:space="preserve"> </v>
      </c>
      <c r="D663" s="51" t="str">
        <f t="shared" si="21"/>
        <v/>
      </c>
      <c r="E663" s="22">
        <f t="shared" si="22"/>
        <v>658</v>
      </c>
      <c r="F663" s="53"/>
      <c r="G663" s="12"/>
      <c r="H663" s="10"/>
      <c r="I663" s="27"/>
      <c r="J663" s="10"/>
      <c r="K663" s="12"/>
      <c r="L663" s="10"/>
      <c r="M663" s="10"/>
      <c r="N663" s="10"/>
      <c r="O663" s="10"/>
    </row>
    <row r="664" spans="1:15">
      <c r="A664" s="24"/>
      <c r="B664" s="12"/>
      <c r="C664" s="22" t="str">
        <f>IFERROR(VLOOKUP(B664,DBASE2!$B$5:$C$24,2,FALSE)," ")</f>
        <v xml:space="preserve"> </v>
      </c>
      <c r="D664" s="51" t="str">
        <f t="shared" si="21"/>
        <v/>
      </c>
      <c r="E664" s="22">
        <f t="shared" si="22"/>
        <v>659</v>
      </c>
      <c r="F664" s="53"/>
      <c r="G664" s="12"/>
      <c r="H664" s="10"/>
      <c r="I664" s="27"/>
      <c r="J664" s="10"/>
      <c r="K664" s="12"/>
      <c r="L664" s="10"/>
      <c r="M664" s="10"/>
      <c r="N664" s="10"/>
      <c r="O664" s="10"/>
    </row>
    <row r="665" spans="1:15">
      <c r="A665" s="24"/>
      <c r="B665" s="12"/>
      <c r="C665" s="22" t="str">
        <f>IFERROR(VLOOKUP(B665,DBASE2!$B$5:$C$24,2,FALSE)," ")</f>
        <v xml:space="preserve"> </v>
      </c>
      <c r="D665" s="51" t="str">
        <f t="shared" si="21"/>
        <v/>
      </c>
      <c r="E665" s="22">
        <f t="shared" si="22"/>
        <v>660</v>
      </c>
      <c r="F665" s="53"/>
      <c r="G665" s="12"/>
      <c r="H665" s="10"/>
      <c r="I665" s="27"/>
      <c r="J665" s="10"/>
      <c r="K665" s="12"/>
      <c r="L665" s="10"/>
      <c r="M665" s="10"/>
      <c r="N665" s="10"/>
      <c r="O665" s="10"/>
    </row>
    <row r="666" spans="1:15">
      <c r="A666" s="24"/>
      <c r="B666" s="12"/>
      <c r="C666" s="22" t="str">
        <f>IFERROR(VLOOKUP(B666,DBASE2!$B$5:$C$24,2,FALSE)," ")</f>
        <v xml:space="preserve"> </v>
      </c>
      <c r="D666" s="51" t="str">
        <f t="shared" si="21"/>
        <v/>
      </c>
      <c r="E666" s="22">
        <f t="shared" si="22"/>
        <v>661</v>
      </c>
      <c r="F666" s="53"/>
      <c r="G666" s="12"/>
      <c r="H666" s="10"/>
      <c r="I666" s="27"/>
      <c r="J666" s="10"/>
      <c r="K666" s="12"/>
      <c r="L666" s="10"/>
      <c r="M666" s="10"/>
      <c r="N666" s="10"/>
      <c r="O666" s="10"/>
    </row>
    <row r="667" spans="1:15">
      <c r="A667" s="24"/>
      <c r="B667" s="12"/>
      <c r="C667" s="22" t="str">
        <f>IFERROR(VLOOKUP(B667,DBASE2!$B$5:$C$24,2,FALSE)," ")</f>
        <v xml:space="preserve"> </v>
      </c>
      <c r="D667" s="51" t="str">
        <f t="shared" si="21"/>
        <v/>
      </c>
      <c r="E667" s="22">
        <f t="shared" si="22"/>
        <v>662</v>
      </c>
      <c r="F667" s="53"/>
      <c r="G667" s="12"/>
      <c r="H667" s="10"/>
      <c r="I667" s="27"/>
      <c r="J667" s="10"/>
      <c r="K667" s="12"/>
      <c r="L667" s="10"/>
      <c r="M667" s="10"/>
      <c r="N667" s="10"/>
      <c r="O667" s="10"/>
    </row>
    <row r="668" spans="1:15">
      <c r="A668" s="24"/>
      <c r="B668" s="12"/>
      <c r="C668" s="22" t="str">
        <f>IFERROR(VLOOKUP(B668,DBASE2!$B$5:$C$24,2,FALSE)," ")</f>
        <v xml:space="preserve"> </v>
      </c>
      <c r="D668" s="51" t="str">
        <f t="shared" si="21"/>
        <v/>
      </c>
      <c r="E668" s="22">
        <f t="shared" si="22"/>
        <v>663</v>
      </c>
      <c r="F668" s="53"/>
      <c r="G668" s="12"/>
      <c r="H668" s="10"/>
      <c r="I668" s="27"/>
      <c r="J668" s="10"/>
      <c r="K668" s="12"/>
      <c r="L668" s="10"/>
      <c r="M668" s="10"/>
      <c r="N668" s="10"/>
      <c r="O668" s="10"/>
    </row>
    <row r="669" spans="1:15">
      <c r="A669" s="24"/>
      <c r="B669" s="12"/>
      <c r="C669" s="22" t="str">
        <f>IFERROR(VLOOKUP(B669,DBASE2!$B$5:$C$24,2,FALSE)," ")</f>
        <v xml:space="preserve"> </v>
      </c>
      <c r="D669" s="51" t="str">
        <f t="shared" si="21"/>
        <v/>
      </c>
      <c r="E669" s="22">
        <f t="shared" si="22"/>
        <v>664</v>
      </c>
      <c r="F669" s="53"/>
      <c r="G669" s="12"/>
      <c r="H669" s="10"/>
      <c r="I669" s="27"/>
      <c r="J669" s="10"/>
      <c r="K669" s="12"/>
      <c r="L669" s="10"/>
      <c r="M669" s="10"/>
      <c r="N669" s="10"/>
      <c r="O669" s="10"/>
    </row>
    <row r="670" spans="1:15">
      <c r="A670" s="24"/>
      <c r="B670" s="12"/>
      <c r="C670" s="22" t="str">
        <f>IFERROR(VLOOKUP(B670,DBASE2!$B$5:$C$24,2,FALSE)," ")</f>
        <v xml:space="preserve"> </v>
      </c>
      <c r="D670" s="51" t="str">
        <f t="shared" si="21"/>
        <v/>
      </c>
      <c r="E670" s="22">
        <f t="shared" si="22"/>
        <v>665</v>
      </c>
      <c r="F670" s="53"/>
      <c r="G670" s="12"/>
      <c r="H670" s="10"/>
      <c r="I670" s="27"/>
      <c r="J670" s="10"/>
      <c r="K670" s="12"/>
      <c r="L670" s="10"/>
      <c r="M670" s="10"/>
      <c r="N670" s="10"/>
      <c r="O670" s="10"/>
    </row>
    <row r="671" spans="1:15">
      <c r="A671" s="24"/>
      <c r="B671" s="12"/>
      <c r="C671" s="22" t="str">
        <f>IFERROR(VLOOKUP(B671,DBASE2!$B$5:$C$24,2,FALSE)," ")</f>
        <v xml:space="preserve"> </v>
      </c>
      <c r="D671" s="51" t="str">
        <f t="shared" si="21"/>
        <v/>
      </c>
      <c r="E671" s="22">
        <f t="shared" si="22"/>
        <v>666</v>
      </c>
      <c r="F671" s="53"/>
      <c r="G671" s="12"/>
      <c r="H671" s="10"/>
      <c r="I671" s="27"/>
      <c r="J671" s="10"/>
      <c r="K671" s="12"/>
      <c r="L671" s="10"/>
      <c r="M671" s="10"/>
      <c r="N671" s="10"/>
      <c r="O671" s="10"/>
    </row>
    <row r="672" spans="1:15">
      <c r="A672" s="24"/>
      <c r="B672" s="12"/>
      <c r="C672" s="22" t="str">
        <f>IFERROR(VLOOKUP(B672,DBASE2!$B$5:$C$24,2,FALSE)," ")</f>
        <v xml:space="preserve"> </v>
      </c>
      <c r="D672" s="51" t="str">
        <f t="shared" si="21"/>
        <v/>
      </c>
      <c r="E672" s="22">
        <f t="shared" si="22"/>
        <v>667</v>
      </c>
      <c r="F672" s="53"/>
      <c r="G672" s="12"/>
      <c r="H672" s="10"/>
      <c r="I672" s="27"/>
      <c r="J672" s="10"/>
      <c r="K672" s="12"/>
      <c r="L672" s="10"/>
      <c r="M672" s="10"/>
      <c r="N672" s="10"/>
      <c r="O672" s="10"/>
    </row>
    <row r="673" spans="1:15">
      <c r="A673" s="24"/>
      <c r="B673" s="12"/>
      <c r="C673" s="22" t="str">
        <f>IFERROR(VLOOKUP(B673,DBASE2!$B$5:$C$24,2,FALSE)," ")</f>
        <v xml:space="preserve"> </v>
      </c>
      <c r="D673" s="51" t="str">
        <f t="shared" si="21"/>
        <v/>
      </c>
      <c r="E673" s="22">
        <f t="shared" si="22"/>
        <v>668</v>
      </c>
      <c r="F673" s="53"/>
      <c r="G673" s="12"/>
      <c r="H673" s="10"/>
      <c r="I673" s="27"/>
      <c r="J673" s="10"/>
      <c r="K673" s="12"/>
      <c r="L673" s="10"/>
      <c r="M673" s="10"/>
      <c r="N673" s="10"/>
      <c r="O673" s="10"/>
    </row>
    <row r="674" spans="1:15">
      <c r="A674" s="24"/>
      <c r="B674" s="12"/>
      <c r="C674" s="22" t="str">
        <f>IFERROR(VLOOKUP(B674,DBASE2!$B$5:$C$24,2,FALSE)," ")</f>
        <v xml:space="preserve"> </v>
      </c>
      <c r="D674" s="51" t="str">
        <f t="shared" si="21"/>
        <v/>
      </c>
      <c r="E674" s="22">
        <f t="shared" si="22"/>
        <v>669</v>
      </c>
      <c r="F674" s="53"/>
      <c r="G674" s="12"/>
      <c r="H674" s="10"/>
      <c r="I674" s="27"/>
      <c r="J674" s="10"/>
      <c r="K674" s="12"/>
      <c r="L674" s="10"/>
      <c r="M674" s="10"/>
      <c r="N674" s="10"/>
      <c r="O674" s="10"/>
    </row>
    <row r="675" spans="1:15">
      <c r="A675" s="24"/>
      <c r="B675" s="12"/>
      <c r="C675" s="22" t="str">
        <f>IFERROR(VLOOKUP(B675,DBASE2!$B$5:$C$24,2,FALSE)," ")</f>
        <v xml:space="preserve"> </v>
      </c>
      <c r="D675" s="51" t="str">
        <f t="shared" si="21"/>
        <v/>
      </c>
      <c r="E675" s="22">
        <f t="shared" si="22"/>
        <v>670</v>
      </c>
      <c r="F675" s="53"/>
      <c r="G675" s="12"/>
      <c r="H675" s="10"/>
      <c r="I675" s="27"/>
      <c r="J675" s="10"/>
      <c r="K675" s="12"/>
      <c r="L675" s="10"/>
      <c r="M675" s="10"/>
      <c r="N675" s="10"/>
      <c r="O675" s="10"/>
    </row>
    <row r="676" spans="1:15">
      <c r="A676" s="24"/>
      <c r="B676" s="12"/>
      <c r="C676" s="22" t="str">
        <f>IFERROR(VLOOKUP(B676,DBASE2!$B$5:$C$24,2,FALSE)," ")</f>
        <v xml:space="preserve"> </v>
      </c>
      <c r="D676" s="51" t="str">
        <f t="shared" si="21"/>
        <v/>
      </c>
      <c r="E676" s="22">
        <f t="shared" si="22"/>
        <v>671</v>
      </c>
      <c r="F676" s="53"/>
      <c r="G676" s="12"/>
      <c r="H676" s="10"/>
      <c r="I676" s="27"/>
      <c r="J676" s="10"/>
      <c r="K676" s="12"/>
      <c r="L676" s="10"/>
      <c r="M676" s="10"/>
      <c r="N676" s="10"/>
      <c r="O676" s="10"/>
    </row>
    <row r="677" spans="1:15">
      <c r="A677" s="24"/>
      <c r="B677" s="12"/>
      <c r="C677" s="22" t="str">
        <f>IFERROR(VLOOKUP(B677,DBASE2!$B$5:$C$24,2,FALSE)," ")</f>
        <v xml:space="preserve"> </v>
      </c>
      <c r="D677" s="51" t="str">
        <f t="shared" si="21"/>
        <v/>
      </c>
      <c r="E677" s="22">
        <f t="shared" si="22"/>
        <v>672</v>
      </c>
      <c r="F677" s="53"/>
      <c r="G677" s="12"/>
      <c r="H677" s="10"/>
      <c r="I677" s="27"/>
      <c r="J677" s="10"/>
      <c r="K677" s="12"/>
      <c r="L677" s="10"/>
      <c r="M677" s="10"/>
      <c r="N677" s="10"/>
      <c r="O677" s="10"/>
    </row>
    <row r="678" spans="1:15">
      <c r="A678" s="24"/>
      <c r="B678" s="12"/>
      <c r="C678" s="22" t="str">
        <f>IFERROR(VLOOKUP(B678,DBASE2!$B$5:$C$24,2,FALSE)," ")</f>
        <v xml:space="preserve"> </v>
      </c>
      <c r="D678" s="51" t="str">
        <f t="shared" si="21"/>
        <v/>
      </c>
      <c r="E678" s="22">
        <f t="shared" si="22"/>
        <v>673</v>
      </c>
      <c r="F678" s="53"/>
      <c r="G678" s="12"/>
      <c r="H678" s="10"/>
      <c r="I678" s="27"/>
      <c r="J678" s="10"/>
      <c r="K678" s="12"/>
      <c r="L678" s="10"/>
      <c r="M678" s="10"/>
      <c r="N678" s="10"/>
      <c r="O678" s="10"/>
    </row>
    <row r="679" spans="1:15">
      <c r="A679" s="24"/>
      <c r="B679" s="12"/>
      <c r="C679" s="22" t="str">
        <f>IFERROR(VLOOKUP(B679,DBASE2!$B$5:$C$24,2,FALSE)," ")</f>
        <v xml:space="preserve"> </v>
      </c>
      <c r="D679" s="51" t="str">
        <f t="shared" si="21"/>
        <v/>
      </c>
      <c r="E679" s="22">
        <f t="shared" si="22"/>
        <v>674</v>
      </c>
      <c r="F679" s="53"/>
      <c r="G679" s="12"/>
      <c r="H679" s="10"/>
      <c r="I679" s="27"/>
      <c r="J679" s="10"/>
      <c r="K679" s="12"/>
      <c r="L679" s="10"/>
      <c r="M679" s="10"/>
      <c r="N679" s="10"/>
      <c r="O679" s="10"/>
    </row>
    <row r="680" spans="1:15">
      <c r="A680" s="24"/>
      <c r="B680" s="12"/>
      <c r="C680" s="22" t="str">
        <f>IFERROR(VLOOKUP(B680,DBASE2!$B$5:$C$24,2,FALSE)," ")</f>
        <v xml:space="preserve"> </v>
      </c>
      <c r="D680" s="51" t="str">
        <f t="shared" si="21"/>
        <v/>
      </c>
      <c r="E680" s="22">
        <f t="shared" si="22"/>
        <v>675</v>
      </c>
      <c r="F680" s="53"/>
      <c r="G680" s="12"/>
      <c r="H680" s="10"/>
      <c r="I680" s="27"/>
      <c r="J680" s="10"/>
      <c r="K680" s="12"/>
      <c r="L680" s="10"/>
      <c r="M680" s="10"/>
      <c r="N680" s="10"/>
      <c r="O680" s="10"/>
    </row>
    <row r="681" spans="1:15">
      <c r="A681" s="24"/>
      <c r="B681" s="12"/>
      <c r="C681" s="22" t="str">
        <f>IFERROR(VLOOKUP(B681,DBASE2!$B$5:$C$24,2,FALSE)," ")</f>
        <v xml:space="preserve"> </v>
      </c>
      <c r="D681" s="51" t="str">
        <f t="shared" si="21"/>
        <v/>
      </c>
      <c r="E681" s="22">
        <f t="shared" si="22"/>
        <v>676</v>
      </c>
      <c r="F681" s="53"/>
      <c r="G681" s="12"/>
      <c r="H681" s="10"/>
      <c r="I681" s="27"/>
      <c r="J681" s="10"/>
      <c r="K681" s="12"/>
      <c r="L681" s="10"/>
      <c r="M681" s="10"/>
      <c r="N681" s="10"/>
      <c r="O681" s="10"/>
    </row>
    <row r="682" spans="1:15">
      <c r="A682" s="24"/>
      <c r="B682" s="12"/>
      <c r="C682" s="22" t="str">
        <f>IFERROR(VLOOKUP(B682,DBASE2!$B$5:$C$24,2,FALSE)," ")</f>
        <v xml:space="preserve"> </v>
      </c>
      <c r="D682" s="51" t="str">
        <f t="shared" si="21"/>
        <v/>
      </c>
      <c r="E682" s="22">
        <f t="shared" si="22"/>
        <v>677</v>
      </c>
      <c r="F682" s="53"/>
      <c r="G682" s="12"/>
      <c r="H682" s="10"/>
      <c r="I682" s="27"/>
      <c r="J682" s="10"/>
      <c r="K682" s="12"/>
      <c r="L682" s="10"/>
      <c r="M682" s="10"/>
      <c r="N682" s="10"/>
      <c r="O682" s="10"/>
    </row>
    <row r="683" spans="1:15">
      <c r="A683" s="24"/>
      <c r="B683" s="12"/>
      <c r="C683" s="22" t="str">
        <f>IFERROR(VLOOKUP(B683,DBASE2!$B$5:$C$24,2,FALSE)," ")</f>
        <v xml:space="preserve"> </v>
      </c>
      <c r="D683" s="51" t="str">
        <f t="shared" si="21"/>
        <v/>
      </c>
      <c r="E683" s="22">
        <f t="shared" si="22"/>
        <v>678</v>
      </c>
      <c r="F683" s="53"/>
      <c r="G683" s="12"/>
      <c r="H683" s="10"/>
      <c r="I683" s="27"/>
      <c r="J683" s="10"/>
      <c r="K683" s="12"/>
      <c r="L683" s="10"/>
      <c r="M683" s="10"/>
      <c r="N683" s="10"/>
      <c r="O683" s="10"/>
    </row>
    <row r="684" spans="1:15">
      <c r="A684" s="24"/>
      <c r="B684" s="12"/>
      <c r="C684" s="22" t="str">
        <f>IFERROR(VLOOKUP(B684,DBASE2!$B$5:$C$24,2,FALSE)," ")</f>
        <v xml:space="preserve"> </v>
      </c>
      <c r="D684" s="51" t="str">
        <f t="shared" si="21"/>
        <v/>
      </c>
      <c r="E684" s="22">
        <f t="shared" si="22"/>
        <v>679</v>
      </c>
      <c r="F684" s="53"/>
      <c r="G684" s="12"/>
      <c r="H684" s="10"/>
      <c r="I684" s="27"/>
      <c r="J684" s="10"/>
      <c r="K684" s="12"/>
      <c r="L684" s="10"/>
      <c r="M684" s="10"/>
      <c r="N684" s="10"/>
      <c r="O684" s="10"/>
    </row>
    <row r="685" spans="1:15">
      <c r="A685" s="24"/>
      <c r="B685" s="12"/>
      <c r="C685" s="22" t="str">
        <f>IFERROR(VLOOKUP(B685,DBASE2!$B$5:$C$24,2,FALSE)," ")</f>
        <v xml:space="preserve"> </v>
      </c>
      <c r="D685" s="51" t="str">
        <f t="shared" si="21"/>
        <v/>
      </c>
      <c r="E685" s="22">
        <f t="shared" si="22"/>
        <v>680</v>
      </c>
      <c r="F685" s="53"/>
      <c r="G685" s="12"/>
      <c r="H685" s="10"/>
      <c r="I685" s="27"/>
      <c r="J685" s="10"/>
      <c r="K685" s="12"/>
      <c r="L685" s="10"/>
      <c r="M685" s="10"/>
      <c r="N685" s="10"/>
      <c r="O685" s="10"/>
    </row>
    <row r="686" spans="1:15">
      <c r="A686" s="24"/>
      <c r="B686" s="12"/>
      <c r="C686" s="22" t="str">
        <f>IFERROR(VLOOKUP(B686,DBASE2!$B$5:$C$24,2,FALSE)," ")</f>
        <v xml:space="preserve"> </v>
      </c>
      <c r="D686" s="51" t="str">
        <f t="shared" si="21"/>
        <v/>
      </c>
      <c r="E686" s="22">
        <f t="shared" si="22"/>
        <v>681</v>
      </c>
      <c r="F686" s="53"/>
      <c r="G686" s="12"/>
      <c r="H686" s="10"/>
      <c r="I686" s="27"/>
      <c r="J686" s="10"/>
      <c r="K686" s="12"/>
      <c r="L686" s="10"/>
      <c r="M686" s="10"/>
      <c r="N686" s="10"/>
      <c r="O686" s="10"/>
    </row>
    <row r="687" spans="1:15">
      <c r="A687" s="24"/>
      <c r="B687" s="12"/>
      <c r="C687" s="22" t="str">
        <f>IFERROR(VLOOKUP(B687,DBASE2!$B$5:$C$24,2,FALSE)," ")</f>
        <v xml:space="preserve"> </v>
      </c>
      <c r="D687" s="51" t="str">
        <f t="shared" si="21"/>
        <v/>
      </c>
      <c r="E687" s="22">
        <f t="shared" si="22"/>
        <v>682</v>
      </c>
      <c r="F687" s="53"/>
      <c r="G687" s="12"/>
      <c r="H687" s="10"/>
      <c r="I687" s="27"/>
      <c r="J687" s="10"/>
      <c r="K687" s="12"/>
      <c r="L687" s="10"/>
      <c r="M687" s="10"/>
      <c r="N687" s="10"/>
      <c r="O687" s="10"/>
    </row>
    <row r="688" spans="1:15">
      <c r="A688" s="24"/>
      <c r="B688" s="12"/>
      <c r="C688" s="22" t="str">
        <f>IFERROR(VLOOKUP(B688,DBASE2!$B$5:$C$24,2,FALSE)," ")</f>
        <v xml:space="preserve"> </v>
      </c>
      <c r="D688" s="51" t="str">
        <f t="shared" si="21"/>
        <v/>
      </c>
      <c r="E688" s="22">
        <f t="shared" si="22"/>
        <v>683</v>
      </c>
      <c r="F688" s="53"/>
      <c r="G688" s="12"/>
      <c r="H688" s="10"/>
      <c r="I688" s="27"/>
      <c r="J688" s="10"/>
      <c r="K688" s="12"/>
      <c r="L688" s="10"/>
      <c r="M688" s="10"/>
      <c r="N688" s="10"/>
      <c r="O688" s="10"/>
    </row>
    <row r="689" spans="1:15">
      <c r="A689" s="24"/>
      <c r="B689" s="12"/>
      <c r="C689" s="22" t="str">
        <f>IFERROR(VLOOKUP(B689,DBASE2!$B$5:$C$24,2,FALSE)," ")</f>
        <v xml:space="preserve"> </v>
      </c>
      <c r="D689" s="51" t="str">
        <f t="shared" si="21"/>
        <v/>
      </c>
      <c r="E689" s="22">
        <f t="shared" si="22"/>
        <v>684</v>
      </c>
      <c r="F689" s="53"/>
      <c r="G689" s="12"/>
      <c r="H689" s="10"/>
      <c r="I689" s="27"/>
      <c r="J689" s="10"/>
      <c r="K689" s="12"/>
      <c r="L689" s="10"/>
      <c r="M689" s="10"/>
      <c r="N689" s="10"/>
      <c r="O689" s="10"/>
    </row>
    <row r="690" spans="1:15">
      <c r="A690" s="24"/>
      <c r="B690" s="12"/>
      <c r="C690" s="22" t="str">
        <f>IFERROR(VLOOKUP(B690,DBASE2!$B$5:$C$24,2,FALSE)," ")</f>
        <v xml:space="preserve"> </v>
      </c>
      <c r="D690" s="51" t="str">
        <f t="shared" si="21"/>
        <v/>
      </c>
      <c r="E690" s="22">
        <f t="shared" si="22"/>
        <v>685</v>
      </c>
      <c r="F690" s="53"/>
      <c r="G690" s="12"/>
      <c r="H690" s="10"/>
      <c r="I690" s="27"/>
      <c r="J690" s="10"/>
      <c r="K690" s="12"/>
      <c r="L690" s="10"/>
      <c r="M690" s="10"/>
      <c r="N690" s="10"/>
      <c r="O690" s="10"/>
    </row>
    <row r="691" spans="1:15">
      <c r="A691" s="24"/>
      <c r="B691" s="12"/>
      <c r="C691" s="22" t="str">
        <f>IFERROR(VLOOKUP(B691,DBASE2!$B$5:$C$24,2,FALSE)," ")</f>
        <v xml:space="preserve"> </v>
      </c>
      <c r="D691" s="51" t="str">
        <f t="shared" si="21"/>
        <v/>
      </c>
      <c r="E691" s="22">
        <f t="shared" si="22"/>
        <v>686</v>
      </c>
      <c r="F691" s="53"/>
      <c r="G691" s="12"/>
      <c r="H691" s="10"/>
      <c r="I691" s="27"/>
      <c r="J691" s="10"/>
      <c r="K691" s="12"/>
      <c r="L691" s="10"/>
      <c r="M691" s="10"/>
      <c r="N691" s="10"/>
      <c r="O691" s="10"/>
    </row>
    <row r="692" spans="1:15">
      <c r="A692" s="24"/>
      <c r="B692" s="12"/>
      <c r="C692" s="22" t="str">
        <f>IFERROR(VLOOKUP(B692,DBASE2!$B$5:$C$24,2,FALSE)," ")</f>
        <v xml:space="preserve"> </v>
      </c>
      <c r="D692" s="51" t="str">
        <f t="shared" si="21"/>
        <v/>
      </c>
      <c r="E692" s="22">
        <f t="shared" si="22"/>
        <v>687</v>
      </c>
      <c r="F692" s="53"/>
      <c r="G692" s="12"/>
      <c r="H692" s="10"/>
      <c r="I692" s="27"/>
      <c r="J692" s="10"/>
      <c r="K692" s="12"/>
      <c r="L692" s="10"/>
      <c r="M692" s="10"/>
      <c r="N692" s="10"/>
      <c r="O692" s="10"/>
    </row>
    <row r="693" spans="1:15">
      <c r="A693" s="24"/>
      <c r="B693" s="12"/>
      <c r="C693" s="22" t="str">
        <f>IFERROR(VLOOKUP(B693,DBASE2!$B$5:$C$24,2,FALSE)," ")</f>
        <v xml:space="preserve"> </v>
      </c>
      <c r="D693" s="51" t="str">
        <f t="shared" si="21"/>
        <v/>
      </c>
      <c r="E693" s="22">
        <f t="shared" si="22"/>
        <v>688</v>
      </c>
      <c r="F693" s="53"/>
      <c r="G693" s="12"/>
      <c r="H693" s="10"/>
      <c r="I693" s="27"/>
      <c r="J693" s="10"/>
      <c r="K693" s="12"/>
      <c r="L693" s="10"/>
      <c r="M693" s="10"/>
      <c r="N693" s="10"/>
      <c r="O693" s="10"/>
    </row>
    <row r="694" spans="1:15">
      <c r="A694" s="24"/>
      <c r="B694" s="12"/>
      <c r="C694" s="22" t="str">
        <f>IFERROR(VLOOKUP(B694,DBASE2!$B$5:$C$24,2,FALSE)," ")</f>
        <v xml:space="preserve"> </v>
      </c>
      <c r="D694" s="51" t="str">
        <f t="shared" si="21"/>
        <v/>
      </c>
      <c r="E694" s="22">
        <f t="shared" si="22"/>
        <v>689</v>
      </c>
      <c r="F694" s="53"/>
      <c r="G694" s="12"/>
      <c r="H694" s="10"/>
      <c r="I694" s="27"/>
      <c r="J694" s="10"/>
      <c r="K694" s="12"/>
      <c r="L694" s="10"/>
      <c r="M694" s="10"/>
      <c r="N694" s="10"/>
      <c r="O694" s="10"/>
    </row>
    <row r="695" spans="1:15">
      <c r="A695" s="24"/>
      <c r="B695" s="12"/>
      <c r="C695" s="22" t="str">
        <f>IFERROR(VLOOKUP(B695,DBASE2!$B$5:$C$24,2,FALSE)," ")</f>
        <v xml:space="preserve"> </v>
      </c>
      <c r="D695" s="51" t="str">
        <f t="shared" si="21"/>
        <v/>
      </c>
      <c r="E695" s="22">
        <f t="shared" si="22"/>
        <v>690</v>
      </c>
      <c r="F695" s="53"/>
      <c r="G695" s="12"/>
      <c r="H695" s="10"/>
      <c r="I695" s="27"/>
      <c r="J695" s="10"/>
      <c r="K695" s="12"/>
      <c r="L695" s="10"/>
      <c r="M695" s="10"/>
      <c r="N695" s="10"/>
      <c r="O695" s="10"/>
    </row>
    <row r="696" spans="1:15">
      <c r="A696" s="24"/>
      <c r="B696" s="12"/>
      <c r="C696" s="22" t="str">
        <f>IFERROR(VLOOKUP(B696,DBASE2!$B$5:$C$24,2,FALSE)," ")</f>
        <v xml:space="preserve"> </v>
      </c>
      <c r="D696" s="51" t="str">
        <f t="shared" si="21"/>
        <v/>
      </c>
      <c r="E696" s="22">
        <f t="shared" si="22"/>
        <v>691</v>
      </c>
      <c r="F696" s="53"/>
      <c r="G696" s="12"/>
      <c r="H696" s="10"/>
      <c r="I696" s="27"/>
      <c r="J696" s="10"/>
      <c r="K696" s="12"/>
      <c r="L696" s="10"/>
      <c r="M696" s="10"/>
      <c r="N696" s="10"/>
      <c r="O696" s="10"/>
    </row>
    <row r="697" spans="1:15">
      <c r="A697" s="24"/>
      <c r="B697" s="12"/>
      <c r="C697" s="22" t="str">
        <f>IFERROR(VLOOKUP(B697,DBASE2!$B$5:$C$24,2,FALSE)," ")</f>
        <v xml:space="preserve"> </v>
      </c>
      <c r="D697" s="51" t="str">
        <f t="shared" si="21"/>
        <v/>
      </c>
      <c r="E697" s="22">
        <f t="shared" si="22"/>
        <v>692</v>
      </c>
      <c r="F697" s="53"/>
      <c r="G697" s="12"/>
      <c r="H697" s="10"/>
      <c r="I697" s="27"/>
      <c r="J697" s="10"/>
      <c r="K697" s="12"/>
      <c r="L697" s="10"/>
      <c r="M697" s="10"/>
      <c r="N697" s="10"/>
      <c r="O697" s="10"/>
    </row>
    <row r="698" spans="1:15">
      <c r="A698" s="24"/>
      <c r="B698" s="12"/>
      <c r="C698" s="22" t="str">
        <f>IFERROR(VLOOKUP(B698,DBASE2!$B$5:$C$24,2,FALSE)," ")</f>
        <v xml:space="preserve"> </v>
      </c>
      <c r="D698" s="51" t="str">
        <f t="shared" si="21"/>
        <v/>
      </c>
      <c r="E698" s="22">
        <f t="shared" si="22"/>
        <v>693</v>
      </c>
      <c r="F698" s="53"/>
      <c r="G698" s="12"/>
      <c r="H698" s="10"/>
      <c r="I698" s="27"/>
      <c r="J698" s="10"/>
      <c r="K698" s="12"/>
      <c r="L698" s="10"/>
      <c r="M698" s="10"/>
      <c r="N698" s="10"/>
      <c r="O698" s="10"/>
    </row>
    <row r="699" spans="1:15">
      <c r="A699" s="24"/>
      <c r="B699" s="12"/>
      <c r="C699" s="22" t="str">
        <f>IFERROR(VLOOKUP(B699,DBASE2!$B$5:$C$24,2,FALSE)," ")</f>
        <v xml:space="preserve"> </v>
      </c>
      <c r="D699" s="51" t="str">
        <f t="shared" si="21"/>
        <v/>
      </c>
      <c r="E699" s="22">
        <f t="shared" si="22"/>
        <v>694</v>
      </c>
      <c r="F699" s="53"/>
      <c r="G699" s="12"/>
      <c r="H699" s="10"/>
      <c r="I699" s="27"/>
      <c r="J699" s="10"/>
      <c r="K699" s="12"/>
      <c r="L699" s="10"/>
      <c r="M699" s="10"/>
      <c r="N699" s="10"/>
      <c r="O699" s="10"/>
    </row>
    <row r="700" spans="1:15">
      <c r="A700" s="24"/>
      <c r="B700" s="12"/>
      <c r="C700" s="22" t="str">
        <f>IFERROR(VLOOKUP(B700,DBASE2!$B$5:$C$24,2,FALSE)," ")</f>
        <v xml:space="preserve"> </v>
      </c>
      <c r="D700" s="51" t="str">
        <f t="shared" si="21"/>
        <v/>
      </c>
      <c r="E700" s="22">
        <f t="shared" si="22"/>
        <v>695</v>
      </c>
      <c r="F700" s="53"/>
      <c r="G700" s="12"/>
      <c r="H700" s="10"/>
      <c r="I700" s="27"/>
      <c r="J700" s="10"/>
      <c r="K700" s="12"/>
      <c r="L700" s="10"/>
      <c r="M700" s="10"/>
      <c r="N700" s="10"/>
      <c r="O700" s="10"/>
    </row>
    <row r="701" spans="1:15">
      <c r="A701" s="24"/>
      <c r="B701" s="12"/>
      <c r="C701" s="22" t="str">
        <f>IFERROR(VLOOKUP(B701,DBASE2!$B$5:$C$24,2,FALSE)," ")</f>
        <v xml:space="preserve"> </v>
      </c>
      <c r="D701" s="51" t="str">
        <f t="shared" si="21"/>
        <v/>
      </c>
      <c r="E701" s="22">
        <f t="shared" si="22"/>
        <v>696</v>
      </c>
      <c r="F701" s="53"/>
      <c r="G701" s="12"/>
      <c r="H701" s="10"/>
      <c r="I701" s="27"/>
      <c r="J701" s="10"/>
      <c r="K701" s="12"/>
      <c r="L701" s="10"/>
      <c r="M701" s="10"/>
      <c r="N701" s="10"/>
      <c r="O701" s="10"/>
    </row>
    <row r="702" spans="1:15">
      <c r="A702" s="24"/>
      <c r="B702" s="12"/>
      <c r="C702" s="22" t="str">
        <f>IFERROR(VLOOKUP(B702,DBASE2!$B$5:$C$24,2,FALSE)," ")</f>
        <v xml:space="preserve"> </v>
      </c>
      <c r="D702" s="51" t="str">
        <f t="shared" si="21"/>
        <v/>
      </c>
      <c r="E702" s="22">
        <f t="shared" si="22"/>
        <v>697</v>
      </c>
      <c r="F702" s="53"/>
      <c r="G702" s="12"/>
      <c r="H702" s="10"/>
      <c r="I702" s="27"/>
      <c r="J702" s="10"/>
      <c r="K702" s="12"/>
      <c r="L702" s="10"/>
      <c r="M702" s="10"/>
      <c r="N702" s="10"/>
      <c r="O702" s="10"/>
    </row>
    <row r="703" spans="1:15">
      <c r="A703" s="24"/>
      <c r="B703" s="12"/>
      <c r="C703" s="22" t="str">
        <f>IFERROR(VLOOKUP(B703,DBASE2!$B$5:$C$24,2,FALSE)," ")</f>
        <v xml:space="preserve"> </v>
      </c>
      <c r="D703" s="51" t="str">
        <f t="shared" si="21"/>
        <v/>
      </c>
      <c r="E703" s="22">
        <f t="shared" si="22"/>
        <v>698</v>
      </c>
      <c r="F703" s="53"/>
      <c r="G703" s="12"/>
      <c r="H703" s="10"/>
      <c r="I703" s="27"/>
      <c r="J703" s="10"/>
      <c r="K703" s="12"/>
      <c r="L703" s="10"/>
      <c r="M703" s="10"/>
      <c r="N703" s="10"/>
      <c r="O703" s="10"/>
    </row>
    <row r="704" spans="1:15">
      <c r="A704" s="24"/>
      <c r="B704" s="12"/>
      <c r="C704" s="22" t="str">
        <f>IFERROR(VLOOKUP(B704,DBASE2!$B$5:$C$24,2,FALSE)," ")</f>
        <v xml:space="preserve"> </v>
      </c>
      <c r="D704" s="51" t="str">
        <f t="shared" si="21"/>
        <v/>
      </c>
      <c r="E704" s="22">
        <f t="shared" si="22"/>
        <v>699</v>
      </c>
      <c r="F704" s="53"/>
      <c r="G704" s="12"/>
      <c r="H704" s="10"/>
      <c r="I704" s="27"/>
      <c r="J704" s="10"/>
      <c r="K704" s="12"/>
      <c r="L704" s="10"/>
      <c r="M704" s="10"/>
      <c r="N704" s="10"/>
      <c r="O704" s="10"/>
    </row>
    <row r="705" spans="1:15">
      <c r="A705" s="24"/>
      <c r="B705" s="12"/>
      <c r="C705" s="22" t="str">
        <f>IFERROR(VLOOKUP(B705,DBASE2!$B$5:$C$24,2,FALSE)," ")</f>
        <v xml:space="preserve"> </v>
      </c>
      <c r="D705" s="51" t="str">
        <f t="shared" si="21"/>
        <v/>
      </c>
      <c r="E705" s="22">
        <f t="shared" si="22"/>
        <v>700</v>
      </c>
      <c r="F705" s="53"/>
      <c r="G705" s="12"/>
      <c r="H705" s="10"/>
      <c r="I705" s="27"/>
      <c r="J705" s="10"/>
      <c r="K705" s="12"/>
      <c r="L705" s="10"/>
      <c r="M705" s="10"/>
      <c r="N705" s="10"/>
      <c r="O705" s="10"/>
    </row>
    <row r="706" spans="1:15">
      <c r="A706" s="24"/>
      <c r="B706" s="12"/>
      <c r="C706" s="22" t="str">
        <f>IFERROR(VLOOKUP(B706,DBASE2!$B$5:$C$24,2,FALSE)," ")</f>
        <v xml:space="preserve"> </v>
      </c>
      <c r="D706" s="51" t="str">
        <f t="shared" si="21"/>
        <v/>
      </c>
      <c r="E706" s="22">
        <f t="shared" si="22"/>
        <v>701</v>
      </c>
      <c r="F706" s="53"/>
      <c r="G706" s="12"/>
      <c r="H706" s="10"/>
      <c r="I706" s="27"/>
      <c r="J706" s="10"/>
      <c r="K706" s="12"/>
      <c r="L706" s="10"/>
      <c r="M706" s="10"/>
      <c r="N706" s="10"/>
      <c r="O706" s="10"/>
    </row>
    <row r="707" spans="1:15">
      <c r="A707" s="24"/>
      <c r="B707" s="12"/>
      <c r="C707" s="22" t="str">
        <f>IFERROR(VLOOKUP(B707,DBASE2!$B$5:$C$24,2,FALSE)," ")</f>
        <v xml:space="preserve"> </v>
      </c>
      <c r="D707" s="51" t="str">
        <f t="shared" si="21"/>
        <v/>
      </c>
      <c r="E707" s="22">
        <f t="shared" si="22"/>
        <v>702</v>
      </c>
      <c r="F707" s="53"/>
      <c r="G707" s="12"/>
      <c r="H707" s="10"/>
      <c r="I707" s="27"/>
      <c r="J707" s="10"/>
      <c r="K707" s="12"/>
      <c r="L707" s="10"/>
      <c r="M707" s="10"/>
      <c r="N707" s="10"/>
      <c r="O707" s="10"/>
    </row>
    <row r="708" spans="1:15">
      <c r="A708" s="24"/>
      <c r="B708" s="12"/>
      <c r="C708" s="22" t="str">
        <f>IFERROR(VLOOKUP(B708,DBASE2!$B$5:$C$24,2,FALSE)," ")</f>
        <v xml:space="preserve"> </v>
      </c>
      <c r="D708" s="51" t="str">
        <f t="shared" si="21"/>
        <v/>
      </c>
      <c r="E708" s="22">
        <f t="shared" si="22"/>
        <v>703</v>
      </c>
      <c r="F708" s="53"/>
      <c r="G708" s="12"/>
      <c r="H708" s="10"/>
      <c r="I708" s="27"/>
      <c r="J708" s="10"/>
      <c r="K708" s="12"/>
      <c r="L708" s="10"/>
      <c r="M708" s="10"/>
      <c r="N708" s="10"/>
      <c r="O708" s="10"/>
    </row>
    <row r="709" spans="1:15">
      <c r="A709" s="24"/>
      <c r="B709" s="12"/>
      <c r="C709" s="22" t="str">
        <f>IFERROR(VLOOKUP(B709,DBASE2!$B$5:$C$24,2,FALSE)," ")</f>
        <v xml:space="preserve"> </v>
      </c>
      <c r="D709" s="51" t="str">
        <f t="shared" si="21"/>
        <v/>
      </c>
      <c r="E709" s="22">
        <f t="shared" si="22"/>
        <v>704</v>
      </c>
      <c r="F709" s="53"/>
      <c r="G709" s="12"/>
      <c r="H709" s="10"/>
      <c r="I709" s="27"/>
      <c r="J709" s="10"/>
      <c r="K709" s="12"/>
      <c r="L709" s="10"/>
      <c r="M709" s="10"/>
      <c r="N709" s="10"/>
      <c r="O709" s="10"/>
    </row>
    <row r="710" spans="1:15">
      <c r="A710" s="24"/>
      <c r="B710" s="12"/>
      <c r="D710" s="51" t="str">
        <f t="shared" si="21"/>
        <v/>
      </c>
      <c r="F710" s="53"/>
      <c r="G710" s="12"/>
      <c r="H710" s="10"/>
      <c r="I710" s="27"/>
      <c r="J710" s="10"/>
      <c r="K710" s="12"/>
      <c r="L710" s="10"/>
      <c r="M710" s="10"/>
      <c r="N710" s="10"/>
      <c r="O710" s="10"/>
    </row>
    <row r="711" spans="1:15">
      <c r="A711" s="24"/>
      <c r="B711" s="12"/>
      <c r="D711" s="51" t="str">
        <f t="shared" ref="D711" si="23">RIGHT(I711,4)</f>
        <v/>
      </c>
      <c r="F711" s="53"/>
      <c r="G711" s="12"/>
      <c r="H711" s="10"/>
      <c r="I711" s="27"/>
      <c r="J711" s="10"/>
      <c r="K711" s="12"/>
      <c r="L711" s="10"/>
      <c r="M711" s="10"/>
      <c r="N711" s="10"/>
      <c r="O711" s="10"/>
    </row>
    <row r="712" spans="1:15">
      <c r="A712" s="24"/>
      <c r="B712" s="12"/>
      <c r="F712" s="53"/>
      <c r="G712" s="12"/>
      <c r="H712" s="10"/>
      <c r="I712" s="27"/>
      <c r="J712" s="10"/>
      <c r="K712" s="12"/>
      <c r="L712" s="10"/>
      <c r="M712" s="10"/>
      <c r="N712" s="10"/>
      <c r="O712" s="10"/>
    </row>
    <row r="713" spans="1:15">
      <c r="A713" s="24"/>
      <c r="B713" s="12"/>
      <c r="F713" s="53"/>
      <c r="G713" s="12"/>
      <c r="H713" s="10"/>
      <c r="I713" s="27"/>
      <c r="J713" s="10"/>
      <c r="K713" s="12"/>
      <c r="L713" s="10"/>
      <c r="M713" s="10"/>
      <c r="N713" s="10"/>
      <c r="O713" s="10"/>
    </row>
    <row r="714" spans="1:15">
      <c r="A714" s="24"/>
      <c r="F714" s="53"/>
      <c r="G714" s="12"/>
      <c r="H714" s="10"/>
      <c r="I714" s="27"/>
      <c r="J714" s="10"/>
      <c r="K714" s="12"/>
      <c r="L714" s="10"/>
      <c r="M714" s="10"/>
      <c r="N714" s="10"/>
      <c r="O714" s="10"/>
    </row>
    <row r="715" spans="1:15">
      <c r="A715" s="24"/>
      <c r="F715" s="53"/>
      <c r="G715" s="12"/>
      <c r="H715" s="10"/>
      <c r="I715" s="27"/>
      <c r="J715" s="10"/>
      <c r="K715" s="12"/>
      <c r="L715" s="10"/>
      <c r="M715" s="10"/>
      <c r="N715" s="10"/>
      <c r="O715" s="10"/>
    </row>
    <row r="716" spans="1:15">
      <c r="A716" s="24"/>
      <c r="F716" s="53"/>
      <c r="G716" s="12"/>
      <c r="H716" s="10"/>
      <c r="I716" s="27"/>
      <c r="J716" s="10"/>
      <c r="K716" s="12"/>
      <c r="L716" s="10"/>
      <c r="M716" s="10"/>
      <c r="N716" s="10"/>
      <c r="O716" s="10"/>
    </row>
    <row r="717" spans="1:15">
      <c r="A717" s="24"/>
    </row>
    <row r="718" spans="1:15">
      <c r="A718" s="24"/>
    </row>
    <row r="719" spans="1:15">
      <c r="A719" s="24"/>
    </row>
    <row r="720" spans="1:15">
      <c r="A720" s="24"/>
    </row>
    <row r="721" spans="1:1">
      <c r="A721" s="24"/>
    </row>
    <row r="722" spans="1:1">
      <c r="A722" s="24"/>
    </row>
    <row r="723" spans="1:1">
      <c r="A723" s="24"/>
    </row>
    <row r="724" spans="1:1">
      <c r="A724" s="24"/>
    </row>
    <row r="725" spans="1:1">
      <c r="A725" s="24"/>
    </row>
    <row r="726" spans="1:1">
      <c r="A726" s="24"/>
    </row>
    <row r="727" spans="1:1">
      <c r="A727" s="24"/>
    </row>
    <row r="728" spans="1:1">
      <c r="A728" s="24"/>
    </row>
    <row r="729" spans="1:1">
      <c r="A729" s="24"/>
    </row>
    <row r="730" spans="1:1">
      <c r="A730" s="24"/>
    </row>
    <row r="731" spans="1:1">
      <c r="A731" s="24"/>
    </row>
    <row r="732" spans="1:1">
      <c r="A732" s="24"/>
    </row>
    <row r="733" spans="1:1">
      <c r="A733" s="24"/>
    </row>
    <row r="734" spans="1:1">
      <c r="A734" s="24"/>
    </row>
    <row r="735" spans="1:1">
      <c r="A735" s="24"/>
    </row>
    <row r="736" spans="1:1">
      <c r="A736" s="24"/>
    </row>
    <row r="737" spans="1:1">
      <c r="A737" s="24"/>
    </row>
    <row r="738" spans="1:1">
      <c r="A738" s="24"/>
    </row>
    <row r="739" spans="1:1">
      <c r="A739" s="24"/>
    </row>
    <row r="740" spans="1:1">
      <c r="A740" s="24"/>
    </row>
    <row r="741" spans="1:1">
      <c r="A741" s="24"/>
    </row>
    <row r="742" spans="1:1">
      <c r="A742" s="24"/>
    </row>
    <row r="743" spans="1:1">
      <c r="A743" s="24"/>
    </row>
    <row r="744" spans="1:1">
      <c r="A744" s="24"/>
    </row>
    <row r="745" spans="1:1">
      <c r="A745" s="24"/>
    </row>
    <row r="746" spans="1:1">
      <c r="A746" s="24"/>
    </row>
    <row r="747" spans="1:1">
      <c r="A747" s="24"/>
    </row>
    <row r="748" spans="1:1">
      <c r="A748" s="24"/>
    </row>
    <row r="749" spans="1:1">
      <c r="A749" s="24"/>
    </row>
    <row r="750" spans="1:1">
      <c r="A750" s="24"/>
    </row>
    <row r="751" spans="1:1">
      <c r="A751" s="24"/>
    </row>
    <row r="752" spans="1:1">
      <c r="A752" s="24"/>
    </row>
    <row r="753" spans="1:1">
      <c r="A753" s="24"/>
    </row>
    <row r="754" spans="1:1">
      <c r="A754" s="24"/>
    </row>
    <row r="755" spans="1:1">
      <c r="A755" s="24"/>
    </row>
    <row r="756" spans="1:1">
      <c r="A756" s="24"/>
    </row>
    <row r="757" spans="1:1">
      <c r="A757" s="24"/>
    </row>
    <row r="758" spans="1:1">
      <c r="A758" s="24"/>
    </row>
    <row r="759" spans="1:1">
      <c r="A759" s="24"/>
    </row>
    <row r="760" spans="1:1">
      <c r="A760" s="24"/>
    </row>
    <row r="761" spans="1:1">
      <c r="A761" s="24"/>
    </row>
    <row r="762" spans="1:1">
      <c r="A762" s="24"/>
    </row>
    <row r="763" spans="1:1">
      <c r="A763" s="24"/>
    </row>
    <row r="764" spans="1:1">
      <c r="A764" s="24"/>
    </row>
    <row r="765" spans="1:1">
      <c r="A765" s="24"/>
    </row>
    <row r="766" spans="1:1">
      <c r="A766" s="24"/>
    </row>
    <row r="767" spans="1:1">
      <c r="A767" s="24"/>
    </row>
    <row r="768" spans="1:1">
      <c r="A768" s="24"/>
    </row>
    <row r="769" spans="1:1">
      <c r="A769" s="24"/>
    </row>
    <row r="770" spans="1:1">
      <c r="A770" s="24"/>
    </row>
    <row r="771" spans="1:1">
      <c r="A771" s="24"/>
    </row>
    <row r="772" spans="1:1">
      <c r="A772" s="24"/>
    </row>
    <row r="773" spans="1:1">
      <c r="A773" s="24"/>
    </row>
    <row r="774" spans="1:1">
      <c r="A774" s="24"/>
    </row>
    <row r="775" spans="1:1">
      <c r="A775" s="24"/>
    </row>
    <row r="776" spans="1:1">
      <c r="A776" s="24"/>
    </row>
    <row r="777" spans="1:1">
      <c r="A777" s="24"/>
    </row>
    <row r="778" spans="1:1">
      <c r="A778" s="24"/>
    </row>
    <row r="779" spans="1:1">
      <c r="A779" s="24"/>
    </row>
    <row r="780" spans="1:1">
      <c r="A780" s="24"/>
    </row>
    <row r="781" spans="1:1">
      <c r="A781" s="24"/>
    </row>
    <row r="782" spans="1:1">
      <c r="A782" s="24"/>
    </row>
    <row r="783" spans="1:1">
      <c r="A783" s="24"/>
    </row>
    <row r="784" spans="1:1">
      <c r="A784" s="24"/>
    </row>
    <row r="785" spans="1:1">
      <c r="A785" s="24"/>
    </row>
    <row r="786" spans="1:1">
      <c r="A786" s="24"/>
    </row>
    <row r="787" spans="1:1">
      <c r="A787" s="24"/>
    </row>
    <row r="788" spans="1:1">
      <c r="A788" s="24"/>
    </row>
    <row r="789" spans="1:1">
      <c r="A789" s="24"/>
    </row>
    <row r="790" spans="1:1">
      <c r="A790" s="24"/>
    </row>
    <row r="791" spans="1:1">
      <c r="A791" s="24"/>
    </row>
    <row r="792" spans="1:1">
      <c r="A792" s="24"/>
    </row>
    <row r="793" spans="1:1">
      <c r="A793" s="24"/>
    </row>
    <row r="794" spans="1:1">
      <c r="A794" s="24"/>
    </row>
    <row r="795" spans="1:1">
      <c r="A795" s="24"/>
    </row>
    <row r="796" spans="1:1">
      <c r="A796" s="24"/>
    </row>
    <row r="797" spans="1:1">
      <c r="A797" s="24"/>
    </row>
    <row r="798" spans="1:1">
      <c r="A798" s="24"/>
    </row>
    <row r="799" spans="1:1">
      <c r="A799" s="24"/>
    </row>
    <row r="800" spans="1:1">
      <c r="A800" s="24"/>
    </row>
    <row r="801" spans="1:1">
      <c r="A801" s="24"/>
    </row>
    <row r="802" spans="1:1">
      <c r="A802" s="24"/>
    </row>
    <row r="803" spans="1:1">
      <c r="A803" s="24"/>
    </row>
    <row r="804" spans="1:1">
      <c r="A804" s="24"/>
    </row>
    <row r="805" spans="1:1">
      <c r="A805" s="24"/>
    </row>
    <row r="806" spans="1:1">
      <c r="A806" s="24"/>
    </row>
    <row r="807" spans="1:1">
      <c r="A807" s="24"/>
    </row>
    <row r="808" spans="1:1">
      <c r="A808" s="24"/>
    </row>
    <row r="809" spans="1:1">
      <c r="A809" s="24"/>
    </row>
    <row r="810" spans="1:1">
      <c r="A810" s="24"/>
    </row>
    <row r="811" spans="1:1">
      <c r="A811" s="24"/>
    </row>
    <row r="812" spans="1:1">
      <c r="A812" s="24"/>
    </row>
    <row r="813" spans="1:1">
      <c r="A813" s="24"/>
    </row>
    <row r="814" spans="1:1">
      <c r="A814" s="24"/>
    </row>
    <row r="815" spans="1:1">
      <c r="A815" s="24"/>
    </row>
    <row r="816" spans="1:1">
      <c r="A816" s="24"/>
    </row>
    <row r="817" spans="1:1">
      <c r="A817" s="24"/>
    </row>
    <row r="818" spans="1:1">
      <c r="A818" s="24"/>
    </row>
    <row r="819" spans="1:1">
      <c r="A819" s="24"/>
    </row>
    <row r="820" spans="1:1">
      <c r="A820" s="24"/>
    </row>
    <row r="821" spans="1:1">
      <c r="A821" s="24"/>
    </row>
    <row r="822" spans="1:1">
      <c r="A822" s="24"/>
    </row>
    <row r="823" spans="1:1">
      <c r="A823" s="24"/>
    </row>
    <row r="824" spans="1:1">
      <c r="A824" s="24"/>
    </row>
    <row r="825" spans="1:1">
      <c r="A825" s="24"/>
    </row>
    <row r="826" spans="1:1">
      <c r="A826" s="24"/>
    </row>
    <row r="827" spans="1:1">
      <c r="A827" s="24"/>
    </row>
    <row r="828" spans="1:1">
      <c r="A828" s="24"/>
    </row>
    <row r="829" spans="1:1">
      <c r="A829" s="24"/>
    </row>
    <row r="830" spans="1:1">
      <c r="A830" s="24"/>
    </row>
    <row r="831" spans="1:1">
      <c r="A831" s="24"/>
    </row>
    <row r="832" spans="1:1">
      <c r="A832" s="24"/>
    </row>
    <row r="833" spans="1:1">
      <c r="A833" s="24"/>
    </row>
    <row r="834" spans="1:1">
      <c r="A834" s="24"/>
    </row>
    <row r="835" spans="1:1">
      <c r="A835" s="24"/>
    </row>
    <row r="836" spans="1:1">
      <c r="A836" s="24"/>
    </row>
    <row r="837" spans="1:1">
      <c r="A837" s="24"/>
    </row>
    <row r="838" spans="1:1">
      <c r="A838" s="24"/>
    </row>
    <row r="839" spans="1:1">
      <c r="A839" s="24"/>
    </row>
    <row r="840" spans="1:1">
      <c r="A840" s="24"/>
    </row>
    <row r="841" spans="1:1">
      <c r="A841" s="24"/>
    </row>
    <row r="842" spans="1:1">
      <c r="A842" s="24"/>
    </row>
    <row r="843" spans="1:1">
      <c r="A843" s="24"/>
    </row>
    <row r="844" spans="1:1">
      <c r="A844" s="24"/>
    </row>
    <row r="845" spans="1:1">
      <c r="A845" s="24"/>
    </row>
    <row r="846" spans="1:1">
      <c r="A846" s="24"/>
    </row>
    <row r="847" spans="1:1">
      <c r="A847" s="24"/>
    </row>
    <row r="848" spans="1:1">
      <c r="A848" s="24"/>
    </row>
    <row r="849" spans="1:1">
      <c r="A849" s="24"/>
    </row>
    <row r="850" spans="1:1">
      <c r="A850" s="24"/>
    </row>
    <row r="851" spans="1:1">
      <c r="A851" s="24"/>
    </row>
    <row r="852" spans="1:1">
      <c r="A852" s="24"/>
    </row>
    <row r="853" spans="1:1">
      <c r="A853" s="24"/>
    </row>
    <row r="854" spans="1:1">
      <c r="A854" s="24"/>
    </row>
    <row r="855" spans="1:1">
      <c r="A855" s="24"/>
    </row>
    <row r="856" spans="1:1">
      <c r="A856" s="24"/>
    </row>
    <row r="857" spans="1:1">
      <c r="A857" s="24"/>
    </row>
    <row r="858" spans="1:1">
      <c r="A858" s="24"/>
    </row>
    <row r="859" spans="1:1">
      <c r="A859" s="24"/>
    </row>
    <row r="860" spans="1:1">
      <c r="A860" s="24"/>
    </row>
    <row r="861" spans="1:1">
      <c r="A861" s="24"/>
    </row>
    <row r="862" spans="1:1">
      <c r="A862" s="24"/>
    </row>
    <row r="863" spans="1:1">
      <c r="A863" s="24"/>
    </row>
    <row r="864" spans="1:1">
      <c r="A864" s="24"/>
    </row>
    <row r="865" spans="1:1">
      <c r="A865" s="24"/>
    </row>
    <row r="866" spans="1:1">
      <c r="A866" s="24"/>
    </row>
    <row r="867" spans="1:1">
      <c r="A867" s="24"/>
    </row>
    <row r="868" spans="1:1">
      <c r="A868" s="24"/>
    </row>
    <row r="869" spans="1:1">
      <c r="A869" s="24"/>
    </row>
    <row r="870" spans="1:1">
      <c r="A870" s="24"/>
    </row>
    <row r="871" spans="1:1">
      <c r="A871" s="24"/>
    </row>
    <row r="872" spans="1:1">
      <c r="A872" s="24"/>
    </row>
    <row r="873" spans="1:1">
      <c r="A873" s="24"/>
    </row>
    <row r="874" spans="1:1">
      <c r="A874" s="24"/>
    </row>
    <row r="875" spans="1:1">
      <c r="A875" s="24"/>
    </row>
    <row r="876" spans="1:1">
      <c r="A876" s="24"/>
    </row>
    <row r="877" spans="1:1">
      <c r="A877" s="24"/>
    </row>
    <row r="878" spans="1:1">
      <c r="A878" s="24"/>
    </row>
    <row r="879" spans="1:1">
      <c r="A879" s="24"/>
    </row>
    <row r="880" spans="1:1">
      <c r="A880" s="24"/>
    </row>
    <row r="881" spans="1:1">
      <c r="A881" s="24"/>
    </row>
    <row r="882" spans="1:1">
      <c r="A882" s="24"/>
    </row>
    <row r="883" spans="1:1">
      <c r="A883" s="24"/>
    </row>
    <row r="884" spans="1:1">
      <c r="A884" s="24"/>
    </row>
    <row r="885" spans="1:1">
      <c r="A885" s="24"/>
    </row>
    <row r="886" spans="1:1">
      <c r="A886" s="24"/>
    </row>
    <row r="887" spans="1:1">
      <c r="A887" s="24"/>
    </row>
    <row r="888" spans="1:1">
      <c r="A888" s="24"/>
    </row>
    <row r="889" spans="1:1">
      <c r="A889" s="24"/>
    </row>
    <row r="890" spans="1:1">
      <c r="A890" s="24"/>
    </row>
    <row r="891" spans="1:1">
      <c r="A891" s="24"/>
    </row>
    <row r="892" spans="1:1">
      <c r="A892" s="24"/>
    </row>
    <row r="893" spans="1:1">
      <c r="A893" s="24"/>
    </row>
    <row r="894" spans="1:1">
      <c r="A894" s="24"/>
    </row>
    <row r="895" spans="1:1">
      <c r="A895" s="24"/>
    </row>
    <row r="896" spans="1:1">
      <c r="A896" s="24"/>
    </row>
    <row r="897" spans="1:1">
      <c r="A897" s="24"/>
    </row>
    <row r="898" spans="1:1">
      <c r="A898" s="24"/>
    </row>
    <row r="899" spans="1:1">
      <c r="A899" s="24"/>
    </row>
    <row r="900" spans="1:1">
      <c r="A900" s="24"/>
    </row>
    <row r="901" spans="1:1">
      <c r="A901" s="24"/>
    </row>
    <row r="902" spans="1:1">
      <c r="A902" s="24"/>
    </row>
    <row r="903" spans="1:1">
      <c r="A903" s="24"/>
    </row>
    <row r="904" spans="1:1">
      <c r="A904" s="24"/>
    </row>
    <row r="905" spans="1:1">
      <c r="A905" s="24"/>
    </row>
    <row r="906" spans="1:1">
      <c r="A906" s="24"/>
    </row>
    <row r="907" spans="1:1">
      <c r="A907" s="24"/>
    </row>
    <row r="908" spans="1:1">
      <c r="A908" s="24"/>
    </row>
    <row r="909" spans="1:1">
      <c r="A909" s="24"/>
    </row>
    <row r="910" spans="1:1">
      <c r="A910" s="24"/>
    </row>
    <row r="911" spans="1:1">
      <c r="A911" s="24"/>
    </row>
    <row r="912" spans="1:1">
      <c r="A912" s="24"/>
    </row>
    <row r="913" spans="1:1">
      <c r="A913" s="24"/>
    </row>
    <row r="914" spans="1:1">
      <c r="A914" s="24"/>
    </row>
    <row r="915" spans="1:1">
      <c r="A915" s="24"/>
    </row>
    <row r="916" spans="1:1">
      <c r="A916" s="24"/>
    </row>
    <row r="917" spans="1:1">
      <c r="A917" s="24"/>
    </row>
    <row r="918" spans="1:1">
      <c r="A918" s="24"/>
    </row>
    <row r="919" spans="1:1">
      <c r="A919" s="24"/>
    </row>
    <row r="920" spans="1:1">
      <c r="A920" s="24"/>
    </row>
    <row r="921" spans="1:1">
      <c r="A921" s="24"/>
    </row>
    <row r="922" spans="1:1">
      <c r="A922" s="24"/>
    </row>
    <row r="923" spans="1:1">
      <c r="A923" s="24"/>
    </row>
    <row r="924" spans="1:1">
      <c r="A924" s="24"/>
    </row>
    <row r="925" spans="1:1">
      <c r="A925" s="24"/>
    </row>
    <row r="926" spans="1:1">
      <c r="A926" s="24"/>
    </row>
    <row r="927" spans="1:1">
      <c r="A927" s="24"/>
    </row>
    <row r="928" spans="1:1">
      <c r="A928" s="24"/>
    </row>
    <row r="929" spans="1:1">
      <c r="A929" s="24"/>
    </row>
    <row r="930" spans="1:1">
      <c r="A930" s="24"/>
    </row>
    <row r="931" spans="1:1">
      <c r="A931" s="24"/>
    </row>
    <row r="932" spans="1:1">
      <c r="A932" s="24"/>
    </row>
    <row r="933" spans="1:1">
      <c r="A933" s="24"/>
    </row>
    <row r="934" spans="1:1">
      <c r="A934" s="24"/>
    </row>
    <row r="935" spans="1:1">
      <c r="A935" s="24"/>
    </row>
    <row r="936" spans="1:1">
      <c r="A936" s="24"/>
    </row>
    <row r="937" spans="1:1">
      <c r="A937" s="24"/>
    </row>
    <row r="938" spans="1:1">
      <c r="A938" s="24"/>
    </row>
    <row r="939" spans="1:1">
      <c r="A939" s="24"/>
    </row>
    <row r="940" spans="1:1">
      <c r="A940" s="24"/>
    </row>
    <row r="941" spans="1:1">
      <c r="A941" s="24"/>
    </row>
    <row r="942" spans="1:1">
      <c r="A942" s="24"/>
    </row>
    <row r="943" spans="1:1">
      <c r="A943" s="24"/>
    </row>
    <row r="944" spans="1:1">
      <c r="A944" s="24"/>
    </row>
    <row r="945" spans="1:1">
      <c r="A945" s="24"/>
    </row>
    <row r="946" spans="1:1">
      <c r="A946" s="24"/>
    </row>
    <row r="947" spans="1:1">
      <c r="A947" s="24"/>
    </row>
    <row r="948" spans="1:1">
      <c r="A948" s="24"/>
    </row>
    <row r="949" spans="1:1">
      <c r="A949" s="24"/>
    </row>
    <row r="950" spans="1:1">
      <c r="A950" s="24"/>
    </row>
    <row r="951" spans="1:1">
      <c r="A951" s="24"/>
    </row>
    <row r="952" spans="1:1">
      <c r="A952" s="24"/>
    </row>
    <row r="953" spans="1:1">
      <c r="A953" s="24"/>
    </row>
    <row r="954" spans="1:1">
      <c r="A954" s="24"/>
    </row>
    <row r="955" spans="1:1">
      <c r="A955" s="24"/>
    </row>
    <row r="956" spans="1:1">
      <c r="A956" s="24"/>
    </row>
    <row r="957" spans="1:1">
      <c r="A957" s="24"/>
    </row>
    <row r="958" spans="1:1">
      <c r="A958" s="24"/>
    </row>
    <row r="959" spans="1:1">
      <c r="A959" s="24"/>
    </row>
    <row r="960" spans="1:1">
      <c r="A960" s="24"/>
    </row>
    <row r="961" spans="1:1">
      <c r="A961" s="24"/>
    </row>
    <row r="962" spans="1:1">
      <c r="A962" s="24"/>
    </row>
    <row r="963" spans="1:1">
      <c r="A963" s="24"/>
    </row>
    <row r="964" spans="1:1">
      <c r="A964" s="24"/>
    </row>
    <row r="965" spans="1:1">
      <c r="A965" s="24"/>
    </row>
    <row r="966" spans="1:1">
      <c r="A966" s="24"/>
    </row>
    <row r="967" spans="1:1">
      <c r="A967" s="24"/>
    </row>
    <row r="968" spans="1:1">
      <c r="A968" s="24"/>
    </row>
    <row r="969" spans="1:1">
      <c r="A969" s="24"/>
    </row>
    <row r="970" spans="1:1">
      <c r="A970" s="24"/>
    </row>
    <row r="971" spans="1:1">
      <c r="A971" s="24"/>
    </row>
    <row r="972" spans="1:1">
      <c r="A972" s="24"/>
    </row>
    <row r="973" spans="1:1">
      <c r="A973" s="24"/>
    </row>
    <row r="974" spans="1:1">
      <c r="A974" s="24"/>
    </row>
    <row r="975" spans="1:1">
      <c r="A975" s="24"/>
    </row>
    <row r="976" spans="1:1">
      <c r="A976" s="24"/>
    </row>
    <row r="977" spans="1:1">
      <c r="A977" s="24"/>
    </row>
    <row r="978" spans="1:1">
      <c r="A978" s="24"/>
    </row>
    <row r="979" spans="1:1">
      <c r="A979" s="24"/>
    </row>
    <row r="980" spans="1:1">
      <c r="A980" s="24"/>
    </row>
    <row r="981" spans="1:1">
      <c r="A981" s="24"/>
    </row>
    <row r="982" spans="1:1">
      <c r="A982" s="24"/>
    </row>
    <row r="983" spans="1:1">
      <c r="A983" s="24"/>
    </row>
    <row r="984" spans="1:1">
      <c r="A984" s="24"/>
    </row>
    <row r="985" spans="1:1">
      <c r="A985" s="24"/>
    </row>
    <row r="986" spans="1:1">
      <c r="A986" s="24"/>
    </row>
    <row r="987" spans="1:1">
      <c r="A987" s="24"/>
    </row>
    <row r="988" spans="1:1">
      <c r="A988" s="24"/>
    </row>
    <row r="989" spans="1:1">
      <c r="A989" s="24"/>
    </row>
    <row r="990" spans="1:1">
      <c r="A990" s="24"/>
    </row>
    <row r="991" spans="1:1">
      <c r="A991" s="24"/>
    </row>
    <row r="992" spans="1:1">
      <c r="A992" s="24"/>
    </row>
    <row r="993" spans="1:1">
      <c r="A993" s="24"/>
    </row>
    <row r="994" spans="1:1">
      <c r="A994" s="24"/>
    </row>
    <row r="995" spans="1:1">
      <c r="A995" s="24"/>
    </row>
    <row r="996" spans="1:1">
      <c r="A996" s="24"/>
    </row>
    <row r="997" spans="1:1">
      <c r="A997" s="24"/>
    </row>
    <row r="998" spans="1:1">
      <c r="A998" s="24"/>
    </row>
    <row r="999" spans="1:1">
      <c r="A999" s="24"/>
    </row>
    <row r="1000" spans="1:1">
      <c r="A1000" s="24"/>
    </row>
    <row r="1001" spans="1:1">
      <c r="A1001" s="24"/>
    </row>
    <row r="1002" spans="1:1">
      <c r="A1002" s="24"/>
    </row>
    <row r="1003" spans="1:1">
      <c r="A1003" s="24"/>
    </row>
    <row r="1004" spans="1:1">
      <c r="A1004" s="24"/>
    </row>
    <row r="1005" spans="1:1">
      <c r="A1005" s="24"/>
    </row>
    <row r="1006" spans="1:1">
      <c r="A1006" s="24"/>
    </row>
    <row r="1007" spans="1:1">
      <c r="A1007" s="24"/>
    </row>
    <row r="1008" spans="1:1">
      <c r="A1008" s="24"/>
    </row>
    <row r="1009" spans="1:1">
      <c r="A1009" s="24"/>
    </row>
    <row r="1010" spans="1:1">
      <c r="A1010" s="24"/>
    </row>
    <row r="1011" spans="1:1">
      <c r="A1011" s="24"/>
    </row>
    <row r="1012" spans="1:1">
      <c r="A1012" s="24"/>
    </row>
    <row r="1013" spans="1:1">
      <c r="A1013" s="24"/>
    </row>
    <row r="1014" spans="1:1">
      <c r="A1014" s="24"/>
    </row>
    <row r="1015" spans="1:1">
      <c r="A1015" s="24"/>
    </row>
    <row r="1016" spans="1:1">
      <c r="A1016" s="24"/>
    </row>
    <row r="1017" spans="1:1">
      <c r="A1017" s="24"/>
    </row>
    <row r="1018" spans="1:1">
      <c r="A1018" s="24"/>
    </row>
    <row r="1019" spans="1:1">
      <c r="A1019" s="24"/>
    </row>
    <row r="1020" spans="1:1">
      <c r="A1020" s="24"/>
    </row>
    <row r="1021" spans="1:1">
      <c r="A1021" s="24"/>
    </row>
    <row r="1022" spans="1:1">
      <c r="A1022" s="24"/>
    </row>
    <row r="1023" spans="1:1">
      <c r="A1023" s="24"/>
    </row>
    <row r="1024" spans="1:1">
      <c r="A1024" s="24"/>
    </row>
    <row r="1025" spans="1:1">
      <c r="A1025" s="24"/>
    </row>
    <row r="1026" spans="1:1">
      <c r="A1026" s="24"/>
    </row>
    <row r="1027" spans="1:1">
      <c r="A1027" s="24"/>
    </row>
    <row r="1028" spans="1:1">
      <c r="A1028" s="24"/>
    </row>
    <row r="1029" spans="1:1">
      <c r="A1029" s="24"/>
    </row>
    <row r="1030" spans="1:1">
      <c r="A1030" s="24"/>
    </row>
    <row r="1031" spans="1:1">
      <c r="A1031" s="24"/>
    </row>
    <row r="1032" spans="1:1">
      <c r="A1032" s="24"/>
    </row>
    <row r="1033" spans="1:1">
      <c r="A1033" s="24"/>
    </row>
    <row r="1034" spans="1:1">
      <c r="A1034" s="24"/>
    </row>
    <row r="1035" spans="1:1">
      <c r="A1035" s="24"/>
    </row>
    <row r="1036" spans="1:1">
      <c r="A1036" s="24"/>
    </row>
    <row r="1037" spans="1:1">
      <c r="A1037" s="24"/>
    </row>
    <row r="1038" spans="1:1">
      <c r="A1038" s="24"/>
    </row>
    <row r="1039" spans="1:1">
      <c r="A1039" s="24"/>
    </row>
    <row r="1040" spans="1:1">
      <c r="A1040" s="24"/>
    </row>
    <row r="1041" spans="1:1">
      <c r="A1041" s="24"/>
    </row>
    <row r="1042" spans="1:1">
      <c r="A1042" s="24"/>
    </row>
    <row r="1043" spans="1:1">
      <c r="A1043" s="24"/>
    </row>
    <row r="1044" spans="1:1">
      <c r="A1044" s="24"/>
    </row>
    <row r="1045" spans="1:1">
      <c r="A1045" s="24"/>
    </row>
    <row r="1046" spans="1:1">
      <c r="A1046" s="24"/>
    </row>
    <row r="1047" spans="1:1">
      <c r="A1047" s="24"/>
    </row>
    <row r="1048" spans="1:1">
      <c r="A1048" s="24"/>
    </row>
    <row r="1049" spans="1:1">
      <c r="A1049" s="24"/>
    </row>
    <row r="1050" spans="1:1">
      <c r="A1050" s="24"/>
    </row>
    <row r="1051" spans="1:1">
      <c r="A1051" s="24"/>
    </row>
    <row r="1052" spans="1:1">
      <c r="A1052" s="24"/>
    </row>
    <row r="1053" spans="1:1">
      <c r="A1053" s="24"/>
    </row>
    <row r="1054" spans="1:1">
      <c r="A1054" s="24"/>
    </row>
    <row r="1055" spans="1:1">
      <c r="A1055" s="24"/>
    </row>
    <row r="1056" spans="1:1">
      <c r="A1056" s="24"/>
    </row>
    <row r="1057" spans="1:1">
      <c r="A1057" s="24"/>
    </row>
    <row r="1058" spans="1:1">
      <c r="A1058" s="24"/>
    </row>
    <row r="1059" spans="1:1">
      <c r="A1059" s="24"/>
    </row>
    <row r="1060" spans="1:1">
      <c r="A1060" s="24"/>
    </row>
    <row r="1061" spans="1:1">
      <c r="A1061" s="24"/>
    </row>
    <row r="1062" spans="1:1">
      <c r="A1062" s="24"/>
    </row>
    <row r="1063" spans="1:1">
      <c r="A1063" s="24"/>
    </row>
    <row r="1064" spans="1:1">
      <c r="A1064" s="24"/>
    </row>
    <row r="1065" spans="1:1">
      <c r="A1065" s="24"/>
    </row>
    <row r="1066" spans="1:1">
      <c r="A1066" s="24"/>
    </row>
    <row r="1067" spans="1:1">
      <c r="A1067" s="24"/>
    </row>
    <row r="1068" spans="1:1">
      <c r="A1068" s="24"/>
    </row>
    <row r="1069" spans="1:1">
      <c r="A1069" s="24"/>
    </row>
    <row r="1070" spans="1:1">
      <c r="A1070" s="24"/>
    </row>
    <row r="1071" spans="1:1">
      <c r="A1071" s="24"/>
    </row>
    <row r="1072" spans="1:1">
      <c r="A1072" s="24"/>
    </row>
    <row r="1073" spans="1:1">
      <c r="A1073" s="24"/>
    </row>
    <row r="1074" spans="1:1">
      <c r="A1074" s="24"/>
    </row>
    <row r="1075" spans="1:1">
      <c r="A1075" s="24"/>
    </row>
    <row r="1076" spans="1:1">
      <c r="A1076" s="24"/>
    </row>
    <row r="1077" spans="1:1">
      <c r="A1077" s="24"/>
    </row>
    <row r="1078" spans="1:1">
      <c r="A1078" s="24"/>
    </row>
    <row r="1079" spans="1:1">
      <c r="A1079" s="24"/>
    </row>
    <row r="1080" spans="1:1">
      <c r="A1080" s="24"/>
    </row>
    <row r="1081" spans="1:1">
      <c r="A1081" s="24"/>
    </row>
    <row r="1082" spans="1:1">
      <c r="A1082" s="24"/>
    </row>
    <row r="1083" spans="1:1">
      <c r="A1083" s="24"/>
    </row>
    <row r="1084" spans="1:1">
      <c r="A1084" s="24"/>
    </row>
    <row r="1085" spans="1:1">
      <c r="A1085" s="24"/>
    </row>
    <row r="1086" spans="1:1">
      <c r="A1086" s="24"/>
    </row>
    <row r="1087" spans="1:1">
      <c r="A1087" s="24"/>
    </row>
    <row r="1088" spans="1:1">
      <c r="A1088" s="24"/>
    </row>
    <row r="1089" spans="1:1">
      <c r="A1089" s="24"/>
    </row>
    <row r="1090" spans="1:1">
      <c r="A1090" s="24"/>
    </row>
    <row r="1091" spans="1:1">
      <c r="A1091" s="24"/>
    </row>
    <row r="1092" spans="1:1">
      <c r="A1092" s="24"/>
    </row>
    <row r="1093" spans="1:1">
      <c r="A1093" s="24"/>
    </row>
    <row r="1094" spans="1:1">
      <c r="A1094" s="24"/>
    </row>
    <row r="1095" spans="1:1">
      <c r="A1095" s="24"/>
    </row>
    <row r="1096" spans="1:1">
      <c r="A1096" s="24"/>
    </row>
    <row r="1097" spans="1:1">
      <c r="A1097" s="24"/>
    </row>
    <row r="1098" spans="1:1">
      <c r="A1098" s="24"/>
    </row>
    <row r="1099" spans="1:1">
      <c r="A1099" s="24"/>
    </row>
  </sheetData>
  <sheetProtection deleteColumns="0" deleteRows="0"/>
  <autoFilter ref="B4:E631">
    <filterColumn colId="0">
      <filters>
        <filter val="1"/>
      </filters>
    </filterColumn>
  </autoFilter>
  <mergeCells count="7">
    <mergeCell ref="J1:L1"/>
    <mergeCell ref="M1:N1"/>
    <mergeCell ref="F3:F4"/>
    <mergeCell ref="A3:A4"/>
    <mergeCell ref="H3:H4"/>
    <mergeCell ref="I3:I4"/>
    <mergeCell ref="J3:J4"/>
  </mergeCells>
  <hyperlinks>
    <hyperlink ref="I1" location="rekapumur!A1" display="REKAP UMUR"/>
    <hyperlink ref="F1" location="'DATA BASE'!A1" display="MENU AWAL"/>
    <hyperlink ref="H1" location="DBASE2!A1" display="REKAP KEL/DES"/>
  </hyperlinks>
  <pageMargins left="0.7" right="0.7" top="0.75" bottom="0.75" header="0.3" footer="0.3"/>
  <pageSetup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sheetPr codeName="Sheet2">
    <tabColor rgb="FF00B050"/>
  </sheetPr>
  <dimension ref="B1:TH1002024"/>
  <sheetViews>
    <sheetView showGridLines="0" showRowColHeaders="0" zoomScale="80" zoomScaleNormal="80" workbookViewId="0">
      <selection activeCell="S4" sqref="S4:T4"/>
    </sheetView>
  </sheetViews>
  <sheetFormatPr defaultRowHeight="18"/>
  <cols>
    <col min="2" max="2" width="6.88671875" style="1" customWidth="1"/>
    <col min="3" max="3" width="8.88671875" style="1"/>
    <col min="4" max="4" width="17.5546875" customWidth="1"/>
    <col min="5" max="5" width="9.109375" style="4" customWidth="1"/>
    <col min="6" max="6" width="6.33203125" customWidth="1"/>
    <col min="7" max="7" width="13.6640625" customWidth="1"/>
    <col min="8" max="8" width="10.33203125" style="1" customWidth="1"/>
    <col min="9" max="9" width="7.5546875" customWidth="1"/>
    <col min="10" max="10" width="12" style="1" hidden="1" customWidth="1"/>
    <col min="11" max="11" width="11.77734375" style="4" hidden="1" customWidth="1"/>
    <col min="12" max="12" width="12.6640625" style="4" hidden="1" customWidth="1"/>
    <col min="13" max="13" width="8.88671875" hidden="1" customWidth="1"/>
    <col min="14" max="14" width="11.77734375" hidden="1" customWidth="1"/>
    <col min="15" max="15" width="9.77734375" hidden="1" customWidth="1"/>
    <col min="16" max="16" width="3.88671875" hidden="1" customWidth="1"/>
    <col min="17" max="17" width="12" hidden="1" customWidth="1"/>
    <col min="18" max="18" width="8.88671875" hidden="1" customWidth="1"/>
  </cols>
  <sheetData>
    <row r="1" spans="2:20" ht="28.2">
      <c r="D1" s="74" t="s">
        <v>35</v>
      </c>
      <c r="E1" s="75"/>
      <c r="F1" s="75"/>
      <c r="G1" s="75"/>
      <c r="H1" s="75"/>
      <c r="I1" s="75"/>
      <c r="J1" s="75"/>
      <c r="K1" s="75"/>
    </row>
    <row r="2" spans="2:20" ht="18" customHeight="1">
      <c r="B2" s="38"/>
      <c r="C2" s="38"/>
      <c r="D2" s="35"/>
      <c r="E2" s="36"/>
      <c r="F2" s="36"/>
      <c r="G2" s="36"/>
      <c r="H2" s="36"/>
      <c r="I2" s="25"/>
      <c r="J2" s="76" t="s">
        <v>54</v>
      </c>
      <c r="K2" s="76"/>
      <c r="L2" s="73">
        <v>2012</v>
      </c>
    </row>
    <row r="3" spans="2:20" ht="18" customHeight="1">
      <c r="B3" s="38"/>
      <c r="C3" s="38"/>
      <c r="D3" s="34"/>
      <c r="E3" s="37"/>
      <c r="F3" s="34"/>
      <c r="G3" s="34"/>
      <c r="H3" s="38"/>
      <c r="J3" s="76"/>
      <c r="K3" s="76"/>
      <c r="L3" s="73"/>
      <c r="S3" s="71" t="s">
        <v>94</v>
      </c>
      <c r="T3" s="71"/>
    </row>
    <row r="4" spans="2:20" ht="27.6" customHeight="1">
      <c r="B4" s="77" t="s">
        <v>5</v>
      </c>
      <c r="C4" s="77"/>
      <c r="D4" s="77"/>
      <c r="E4" s="43" t="s">
        <v>31</v>
      </c>
      <c r="F4" s="77" t="s">
        <v>22</v>
      </c>
      <c r="G4" s="77"/>
      <c r="H4" s="43" t="s">
        <v>31</v>
      </c>
      <c r="I4" s="44"/>
      <c r="J4" s="43" t="s">
        <v>56</v>
      </c>
      <c r="K4" s="43" t="s">
        <v>55</v>
      </c>
      <c r="L4" s="42" t="s">
        <v>53</v>
      </c>
      <c r="N4" s="2" t="s">
        <v>36</v>
      </c>
      <c r="O4" s="2"/>
      <c r="S4" s="71" t="s">
        <v>99</v>
      </c>
      <c r="T4" s="71"/>
    </row>
    <row r="5" spans="2:20">
      <c r="B5" s="9">
        <v>1</v>
      </c>
      <c r="C5" s="9" t="s">
        <v>23</v>
      </c>
      <c r="D5" s="7" t="s">
        <v>6</v>
      </c>
      <c r="E5" s="8">
        <f>almukmin</f>
        <v>10</v>
      </c>
      <c r="F5" s="7"/>
      <c r="G5" s="7"/>
      <c r="H5" s="9"/>
      <c r="J5" s="13">
        <v>1990</v>
      </c>
      <c r="K5" s="14">
        <f>TAHUN1990</f>
        <v>0</v>
      </c>
      <c r="L5" s="14">
        <f t="shared" ref="L5:L40" si="0">$L$2-J5</f>
        <v>22</v>
      </c>
      <c r="N5" s="15" t="s">
        <v>37</v>
      </c>
      <c r="O5" s="16">
        <f>L</f>
        <v>4</v>
      </c>
      <c r="Q5" s="17">
        <f>(O5/O7)*1</f>
        <v>0.44444444444444442</v>
      </c>
      <c r="S5" s="72"/>
      <c r="T5" s="72"/>
    </row>
    <row r="6" spans="2:20">
      <c r="B6" s="9">
        <v>2</v>
      </c>
      <c r="C6" s="9" t="s">
        <v>23</v>
      </c>
      <c r="D6" s="7" t="s">
        <v>4</v>
      </c>
      <c r="E6" s="8">
        <f>jmlArrosidin</f>
        <v>10</v>
      </c>
      <c r="F6" s="47" t="s">
        <v>23</v>
      </c>
      <c r="G6" s="46" t="s">
        <v>27</v>
      </c>
      <c r="H6" s="9">
        <f>tar.timur</f>
        <v>45</v>
      </c>
      <c r="J6" s="13">
        <v>1991</v>
      </c>
      <c r="K6" s="14">
        <f>TAHUN1991</f>
        <v>0</v>
      </c>
      <c r="L6" s="14">
        <f t="shared" si="0"/>
        <v>21</v>
      </c>
      <c r="N6" s="15" t="s">
        <v>38</v>
      </c>
      <c r="O6" s="16">
        <f>P</f>
        <v>5</v>
      </c>
      <c r="Q6" s="17">
        <f>(O6/O7)*1</f>
        <v>0.55555555555555558</v>
      </c>
      <c r="S6" s="71" t="s">
        <v>98</v>
      </c>
      <c r="T6" s="71"/>
    </row>
    <row r="7" spans="2:20">
      <c r="B7" s="9">
        <v>3</v>
      </c>
      <c r="C7" s="9" t="s">
        <v>23</v>
      </c>
      <c r="D7" s="7" t="s">
        <v>7</v>
      </c>
      <c r="E7" s="8">
        <f>kamp.atas</f>
        <v>10</v>
      </c>
      <c r="F7" s="47" t="s">
        <v>24</v>
      </c>
      <c r="G7" s="46" t="s">
        <v>28</v>
      </c>
      <c r="H7" s="9">
        <f>tar.barat</f>
        <v>30</v>
      </c>
      <c r="J7" s="13">
        <v>1992</v>
      </c>
      <c r="K7" s="14">
        <f>TAHUN1992</f>
        <v>0</v>
      </c>
      <c r="L7" s="14">
        <f t="shared" si="0"/>
        <v>20</v>
      </c>
      <c r="N7" s="15"/>
      <c r="O7" s="15">
        <f>SUM(O5:O6)</f>
        <v>9</v>
      </c>
      <c r="Q7" s="17"/>
      <c r="S7" s="72"/>
      <c r="T7" s="72"/>
    </row>
    <row r="8" spans="2:20">
      <c r="B8" s="9">
        <v>4</v>
      </c>
      <c r="C8" s="9" t="s">
        <v>23</v>
      </c>
      <c r="D8" s="7" t="s">
        <v>8</v>
      </c>
      <c r="E8" s="8">
        <f>kamp.bawah</f>
        <v>5</v>
      </c>
      <c r="F8" s="47" t="s">
        <v>25</v>
      </c>
      <c r="G8" s="46" t="s">
        <v>29</v>
      </c>
      <c r="H8" s="9">
        <f>tarakanutara</f>
        <v>18</v>
      </c>
      <c r="J8" s="13">
        <v>1993</v>
      </c>
      <c r="K8" s="14">
        <f>TAHUN1993</f>
        <v>0</v>
      </c>
      <c r="L8" s="14">
        <f t="shared" si="0"/>
        <v>19</v>
      </c>
    </row>
    <row r="9" spans="2:20">
      <c r="B9" s="9">
        <v>5</v>
      </c>
      <c r="C9" s="9" t="s">
        <v>23</v>
      </c>
      <c r="D9" s="7" t="s">
        <v>9</v>
      </c>
      <c r="E9" s="8">
        <f>markoni</f>
        <v>5</v>
      </c>
      <c r="F9" s="47" t="s">
        <v>26</v>
      </c>
      <c r="G9" s="46" t="s">
        <v>30</v>
      </c>
      <c r="H9" s="9">
        <f>tj.selorkota</f>
        <v>0</v>
      </c>
      <c r="J9" s="13">
        <v>1994</v>
      </c>
      <c r="K9" s="14">
        <f>TAHUN1994</f>
        <v>0</v>
      </c>
      <c r="L9" s="14">
        <f t="shared" si="0"/>
        <v>18</v>
      </c>
    </row>
    <row r="10" spans="2:20">
      <c r="B10" s="9">
        <v>6</v>
      </c>
      <c r="C10" s="9" t="s">
        <v>23</v>
      </c>
      <c r="D10" s="7" t="s">
        <v>10</v>
      </c>
      <c r="E10" s="8">
        <f>kamp.satu</f>
        <v>5</v>
      </c>
      <c r="F10" s="7"/>
      <c r="G10" s="7"/>
      <c r="H10" s="9"/>
      <c r="J10" s="13">
        <v>1995</v>
      </c>
      <c r="K10" s="14">
        <f>TAHUN1995</f>
        <v>0</v>
      </c>
      <c r="L10" s="14">
        <f t="shared" si="0"/>
        <v>17</v>
      </c>
    </row>
    <row r="11" spans="2:20">
      <c r="B11" s="9">
        <v>7</v>
      </c>
      <c r="C11" s="9" t="s">
        <v>24</v>
      </c>
      <c r="D11" s="7" t="s">
        <v>11</v>
      </c>
      <c r="E11" s="8">
        <f>Simp.tiga</f>
        <v>5</v>
      </c>
      <c r="F11" s="7"/>
      <c r="G11" s="7"/>
      <c r="H11" s="9"/>
      <c r="J11" s="13">
        <v>1996</v>
      </c>
      <c r="K11" s="14">
        <f>TAHUN1996</f>
        <v>0</v>
      </c>
      <c r="L11" s="14">
        <f t="shared" si="0"/>
        <v>16</v>
      </c>
    </row>
    <row r="12" spans="2:20">
      <c r="B12" s="9">
        <v>8</v>
      </c>
      <c r="C12" s="9" t="s">
        <v>24</v>
      </c>
      <c r="D12" s="7" t="s">
        <v>12</v>
      </c>
      <c r="E12" s="8">
        <f>perikanan</f>
        <v>5</v>
      </c>
      <c r="F12" s="7"/>
      <c r="G12" s="7"/>
      <c r="H12" s="9"/>
      <c r="J12" s="13">
        <v>1997</v>
      </c>
      <c r="K12" s="14">
        <f>TAHUN1997</f>
        <v>0</v>
      </c>
      <c r="L12" s="14">
        <f t="shared" si="0"/>
        <v>15</v>
      </c>
    </row>
    <row r="13" spans="2:20">
      <c r="B13" s="9">
        <v>9</v>
      </c>
      <c r="C13" s="9" t="s">
        <v>24</v>
      </c>
      <c r="D13" s="7" t="s">
        <v>13</v>
      </c>
      <c r="E13" s="8">
        <f>pantaiindah</f>
        <v>5</v>
      </c>
      <c r="F13" s="7"/>
      <c r="G13" s="7"/>
      <c r="H13" s="9"/>
      <c r="J13" s="13">
        <v>1998</v>
      </c>
      <c r="K13" s="14">
        <f>TAHUN1998</f>
        <v>0</v>
      </c>
      <c r="L13" s="14">
        <f t="shared" si="0"/>
        <v>14</v>
      </c>
    </row>
    <row r="14" spans="2:20">
      <c r="B14" s="9">
        <v>10</v>
      </c>
      <c r="C14" s="9" t="s">
        <v>24</v>
      </c>
      <c r="D14" s="7" t="s">
        <v>14</v>
      </c>
      <c r="E14" s="8">
        <f>pantura</f>
        <v>5</v>
      </c>
      <c r="F14" s="7"/>
      <c r="G14" s="7"/>
      <c r="H14" s="9"/>
      <c r="J14" s="13">
        <v>1999</v>
      </c>
      <c r="K14" s="14">
        <f>TAHUN1999</f>
        <v>0</v>
      </c>
      <c r="L14" s="14">
        <f t="shared" si="0"/>
        <v>13</v>
      </c>
    </row>
    <row r="15" spans="2:20">
      <c r="B15" s="9">
        <v>11</v>
      </c>
      <c r="C15" s="9" t="s">
        <v>24</v>
      </c>
      <c r="D15" s="7" t="s">
        <v>15</v>
      </c>
      <c r="E15" s="8">
        <f>mulawarman</f>
        <v>5</v>
      </c>
      <c r="F15" s="7"/>
      <c r="G15" s="7"/>
      <c r="H15" s="9"/>
      <c r="J15" s="13">
        <v>2000</v>
      </c>
      <c r="K15" s="14">
        <f>TAHUN2000</f>
        <v>1</v>
      </c>
      <c r="L15" s="14">
        <f t="shared" si="0"/>
        <v>12</v>
      </c>
    </row>
    <row r="16" spans="2:20">
      <c r="B16" s="9">
        <v>12</v>
      </c>
      <c r="C16" s="9" t="s">
        <v>24</v>
      </c>
      <c r="D16" s="7" t="s">
        <v>20</v>
      </c>
      <c r="E16" s="8">
        <f>sebengkok</f>
        <v>5</v>
      </c>
      <c r="F16" s="7"/>
      <c r="G16" s="7"/>
      <c r="H16" s="9"/>
      <c r="J16" s="13">
        <v>2001</v>
      </c>
      <c r="K16" s="14">
        <f>TAHUN2001</f>
        <v>0</v>
      </c>
      <c r="L16" s="14">
        <f t="shared" si="0"/>
        <v>11</v>
      </c>
    </row>
    <row r="17" spans="2:12">
      <c r="B17" s="9">
        <v>13</v>
      </c>
      <c r="C17" s="9" t="s">
        <v>25</v>
      </c>
      <c r="D17" s="7" t="s">
        <v>16</v>
      </c>
      <c r="E17" s="8">
        <f>perumnas</f>
        <v>5</v>
      </c>
      <c r="F17" s="7"/>
      <c r="G17" s="7"/>
      <c r="H17" s="9"/>
      <c r="J17" s="13">
        <v>2002</v>
      </c>
      <c r="K17" s="14">
        <f>TAHUN2002</f>
        <v>1</v>
      </c>
      <c r="L17" s="14">
        <f t="shared" si="0"/>
        <v>10</v>
      </c>
    </row>
    <row r="18" spans="2:12">
      <c r="B18" s="9">
        <v>14</v>
      </c>
      <c r="C18" s="9" t="s">
        <v>25</v>
      </c>
      <c r="D18" s="7" t="s">
        <v>17</v>
      </c>
      <c r="E18" s="8">
        <f>perumondah</f>
        <v>3</v>
      </c>
      <c r="F18" s="7"/>
      <c r="G18" s="7"/>
      <c r="H18" s="9"/>
      <c r="J18" s="13">
        <v>2003</v>
      </c>
      <c r="K18" s="14">
        <f>TAHUN2003</f>
        <v>0</v>
      </c>
      <c r="L18" s="14">
        <f t="shared" si="0"/>
        <v>9</v>
      </c>
    </row>
    <row r="19" spans="2:12">
      <c r="B19" s="9">
        <v>15</v>
      </c>
      <c r="C19" s="9" t="s">
        <v>25</v>
      </c>
      <c r="D19" s="7" t="s">
        <v>18</v>
      </c>
      <c r="E19" s="8">
        <f>bandaraindah</f>
        <v>5</v>
      </c>
      <c r="F19" s="7"/>
      <c r="G19" s="7"/>
      <c r="H19" s="9"/>
      <c r="J19" s="13">
        <v>2004</v>
      </c>
      <c r="K19" s="14">
        <f>TAHUN2004</f>
        <v>0</v>
      </c>
      <c r="L19" s="14">
        <f t="shared" si="0"/>
        <v>8</v>
      </c>
    </row>
    <row r="20" spans="2:12">
      <c r="B20" s="9">
        <v>16</v>
      </c>
      <c r="C20" s="9" t="s">
        <v>25</v>
      </c>
      <c r="D20" s="7" t="s">
        <v>19</v>
      </c>
      <c r="E20" s="8">
        <f>juatalaut</f>
        <v>5</v>
      </c>
      <c r="F20" s="7"/>
      <c r="G20" s="7"/>
      <c r="H20" s="9"/>
      <c r="J20" s="13">
        <v>2005</v>
      </c>
      <c r="K20" s="14">
        <f>TAHUN2005</f>
        <v>2</v>
      </c>
      <c r="L20" s="14">
        <f t="shared" si="0"/>
        <v>7</v>
      </c>
    </row>
    <row r="21" spans="2:12">
      <c r="B21" s="9">
        <v>17</v>
      </c>
      <c r="C21" s="9" t="s">
        <v>71</v>
      </c>
      <c r="D21" s="7" t="s">
        <v>21</v>
      </c>
      <c r="E21" s="8">
        <f>tj.selorkota</f>
        <v>0</v>
      </c>
      <c r="F21" s="7"/>
      <c r="G21" s="7"/>
      <c r="H21" s="9"/>
      <c r="J21" s="13">
        <v>2006</v>
      </c>
      <c r="K21" s="14">
        <f>TAHUN2006</f>
        <v>2</v>
      </c>
      <c r="L21" s="14">
        <f t="shared" si="0"/>
        <v>6</v>
      </c>
    </row>
    <row r="22" spans="2:12">
      <c r="B22" s="12"/>
      <c r="C22" s="12"/>
      <c r="D22" s="10"/>
      <c r="E22" s="11"/>
      <c r="F22" s="10"/>
      <c r="G22" s="10"/>
      <c r="H22" s="12"/>
      <c r="J22" s="13">
        <v>2007</v>
      </c>
      <c r="K22" s="14">
        <f>TAHUN2007</f>
        <v>0</v>
      </c>
      <c r="L22" s="14">
        <f t="shared" si="0"/>
        <v>5</v>
      </c>
    </row>
    <row r="23" spans="2:12">
      <c r="B23" s="12"/>
      <c r="C23" s="12"/>
      <c r="D23" s="10" t="s">
        <v>74</v>
      </c>
      <c r="E23" s="11">
        <f>SUM(E5:E21)</f>
        <v>93</v>
      </c>
      <c r="F23" s="10"/>
      <c r="G23" s="10"/>
      <c r="H23" s="12"/>
      <c r="J23" s="13">
        <v>2008</v>
      </c>
      <c r="K23" s="14">
        <f>TAHUN2008</f>
        <v>0</v>
      </c>
      <c r="L23" s="14">
        <f t="shared" si="0"/>
        <v>4</v>
      </c>
    </row>
    <row r="24" spans="2:12">
      <c r="B24" s="12"/>
      <c r="C24" s="12"/>
      <c r="D24" s="10"/>
      <c r="E24" s="11"/>
      <c r="F24" s="10"/>
      <c r="G24" s="10"/>
      <c r="H24" s="12"/>
      <c r="J24" s="13">
        <v>2009</v>
      </c>
      <c r="K24" s="14">
        <f>TAHUN2009</f>
        <v>0</v>
      </c>
      <c r="L24" s="14">
        <f t="shared" si="0"/>
        <v>3</v>
      </c>
    </row>
    <row r="25" spans="2:12">
      <c r="B25" s="12"/>
      <c r="C25" s="12"/>
      <c r="D25" s="10"/>
      <c r="E25" s="11"/>
      <c r="F25" s="10"/>
      <c r="G25" s="10"/>
      <c r="H25" s="12"/>
      <c r="J25" s="13">
        <v>2010</v>
      </c>
      <c r="K25" s="14">
        <f>TAHUN2010</f>
        <v>0</v>
      </c>
      <c r="L25" s="14">
        <f t="shared" si="0"/>
        <v>2</v>
      </c>
    </row>
    <row r="26" spans="2:12">
      <c r="B26" s="12"/>
      <c r="C26" s="12"/>
      <c r="D26" s="10"/>
      <c r="E26" s="11"/>
      <c r="F26" s="10"/>
      <c r="G26" s="10"/>
      <c r="H26" s="12"/>
      <c r="J26" s="13">
        <v>2011</v>
      </c>
      <c r="K26" s="14">
        <f>TAHUN2011</f>
        <v>1</v>
      </c>
      <c r="L26" s="14">
        <f t="shared" si="0"/>
        <v>1</v>
      </c>
    </row>
    <row r="27" spans="2:12">
      <c r="J27" s="13">
        <v>2012</v>
      </c>
      <c r="K27" s="14">
        <f>TAHUN2012</f>
        <v>2</v>
      </c>
      <c r="L27" s="14">
        <f t="shared" si="0"/>
        <v>0</v>
      </c>
    </row>
    <row r="28" spans="2:12">
      <c r="J28" s="13">
        <v>2013</v>
      </c>
      <c r="K28" s="14">
        <f>TAHUN2013</f>
        <v>0</v>
      </c>
      <c r="L28" s="14">
        <f t="shared" si="0"/>
        <v>-1</v>
      </c>
    </row>
    <row r="29" spans="2:12">
      <c r="J29" s="13">
        <v>2014</v>
      </c>
      <c r="K29" s="14">
        <f>TAHUN2014</f>
        <v>0</v>
      </c>
      <c r="L29" s="14">
        <f t="shared" si="0"/>
        <v>-2</v>
      </c>
    </row>
    <row r="30" spans="2:12">
      <c r="J30" s="13">
        <v>2015</v>
      </c>
      <c r="K30" s="14">
        <f>TAHUN2015</f>
        <v>0</v>
      </c>
      <c r="L30" s="14">
        <f t="shared" si="0"/>
        <v>-3</v>
      </c>
    </row>
    <row r="31" spans="2:12">
      <c r="J31" s="13">
        <v>2016</v>
      </c>
      <c r="K31" s="14">
        <f>TAHUN2016</f>
        <v>0</v>
      </c>
      <c r="L31" s="14">
        <f t="shared" si="0"/>
        <v>-4</v>
      </c>
    </row>
    <row r="32" spans="2:12">
      <c r="J32" s="13">
        <v>2017</v>
      </c>
      <c r="K32" s="14">
        <f>TAHUN2017</f>
        <v>0</v>
      </c>
      <c r="L32" s="14">
        <f t="shared" si="0"/>
        <v>-5</v>
      </c>
    </row>
    <row r="33" spans="10:12">
      <c r="J33" s="13">
        <v>2018</v>
      </c>
      <c r="K33" s="14">
        <f>TAHUN2018</f>
        <v>0</v>
      </c>
      <c r="L33" s="14">
        <f t="shared" si="0"/>
        <v>-6</v>
      </c>
    </row>
    <row r="34" spans="10:12">
      <c r="J34" s="13">
        <v>2019</v>
      </c>
      <c r="K34" s="14">
        <f>TAHUN2019</f>
        <v>0</v>
      </c>
      <c r="L34" s="14">
        <f t="shared" si="0"/>
        <v>-7</v>
      </c>
    </row>
    <row r="35" spans="10:12">
      <c r="J35" s="13">
        <v>2020</v>
      </c>
      <c r="K35" s="14">
        <f>TAHUN2020</f>
        <v>0</v>
      </c>
      <c r="L35" s="14">
        <f t="shared" si="0"/>
        <v>-8</v>
      </c>
    </row>
    <row r="36" spans="10:12">
      <c r="J36" s="13">
        <v>2021</v>
      </c>
      <c r="K36" s="14">
        <f>TAHUN2021</f>
        <v>0</v>
      </c>
      <c r="L36" s="14">
        <f t="shared" si="0"/>
        <v>-9</v>
      </c>
    </row>
    <row r="37" spans="10:12">
      <c r="J37" s="13">
        <v>2022</v>
      </c>
      <c r="K37" s="14">
        <f>TAHUN2022</f>
        <v>0</v>
      </c>
      <c r="L37" s="14">
        <f t="shared" si="0"/>
        <v>-10</v>
      </c>
    </row>
    <row r="38" spans="10:12">
      <c r="J38" s="13">
        <v>2023</v>
      </c>
      <c r="K38" s="14">
        <f>TAHUN2023</f>
        <v>0</v>
      </c>
      <c r="L38" s="14">
        <f t="shared" si="0"/>
        <v>-11</v>
      </c>
    </row>
    <row r="39" spans="10:12">
      <c r="J39" s="13">
        <v>2024</v>
      </c>
      <c r="K39" s="14">
        <f>TAHUN2024</f>
        <v>0</v>
      </c>
      <c r="L39" s="14">
        <f t="shared" si="0"/>
        <v>-12</v>
      </c>
    </row>
    <row r="40" spans="10:12">
      <c r="J40" s="13">
        <v>2025</v>
      </c>
      <c r="K40" s="14">
        <f>TAHUN2025</f>
        <v>0</v>
      </c>
      <c r="L40" s="14">
        <f t="shared" si="0"/>
        <v>-13</v>
      </c>
    </row>
    <row r="41" spans="10:12">
      <c r="J41" s="13" t="s">
        <v>43</v>
      </c>
      <c r="K41" s="14">
        <f>SUM(K5:K40)</f>
        <v>9</v>
      </c>
      <c r="L41" s="14"/>
    </row>
    <row r="1001979" spans="527:528">
      <c r="TH1001979">
        <f>SUM(TH1001981:TH1002024)</f>
        <v>9</v>
      </c>
    </row>
    <row r="1001981" spans="527:528">
      <c r="TG1001981">
        <f t="shared" ref="TG1001981:TG1002016" si="1">J5</f>
        <v>1990</v>
      </c>
      <c r="TH1001981">
        <f>DBASE1!TH1990</f>
        <v>0</v>
      </c>
    </row>
    <row r="1001982" spans="527:528">
      <c r="TG1001982">
        <f t="shared" si="1"/>
        <v>1991</v>
      </c>
      <c r="TH1001982">
        <f>DBASE1!TH1991</f>
        <v>0</v>
      </c>
    </row>
    <row r="1001983" spans="527:528">
      <c r="TG1001983">
        <f t="shared" si="1"/>
        <v>1992</v>
      </c>
      <c r="TH1001983">
        <f>DBASE1!TH1992</f>
        <v>0</v>
      </c>
    </row>
    <row r="1001984" spans="527:528">
      <c r="TG1001984">
        <f t="shared" si="1"/>
        <v>1993</v>
      </c>
      <c r="TH1001984">
        <f>DBASE1!TH1993</f>
        <v>0</v>
      </c>
    </row>
    <row r="1001985" spans="527:528">
      <c r="TG1001985">
        <f t="shared" si="1"/>
        <v>1994</v>
      </c>
      <c r="TH1001985">
        <f>DBASE1!TH1994</f>
        <v>0</v>
      </c>
    </row>
    <row r="1001986" spans="527:528">
      <c r="TG1001986">
        <f t="shared" si="1"/>
        <v>1995</v>
      </c>
      <c r="TH1001986">
        <f>DBASE1!TH1995</f>
        <v>0</v>
      </c>
    </row>
    <row r="1001987" spans="527:528">
      <c r="TG1001987">
        <f t="shared" si="1"/>
        <v>1996</v>
      </c>
      <c r="TH1001987">
        <f>DBASE1!TH1996</f>
        <v>0</v>
      </c>
    </row>
    <row r="1001988" spans="527:528">
      <c r="TG1001988">
        <f t="shared" si="1"/>
        <v>1997</v>
      </c>
      <c r="TH1001988">
        <f>DBASE1!TH1997</f>
        <v>0</v>
      </c>
    </row>
    <row r="1001989" spans="527:528">
      <c r="TG1001989">
        <f t="shared" si="1"/>
        <v>1998</v>
      </c>
      <c r="TH1001989">
        <f>DBASE1!TH1998</f>
        <v>0</v>
      </c>
    </row>
    <row r="1001990" spans="527:528">
      <c r="TG1001990">
        <f t="shared" si="1"/>
        <v>1999</v>
      </c>
      <c r="TH1001990">
        <f>DBASE1!TH1999</f>
        <v>0</v>
      </c>
    </row>
    <row r="1001991" spans="527:528">
      <c r="TG1001991">
        <f t="shared" si="1"/>
        <v>2000</v>
      </c>
      <c r="TH1001991">
        <f>DBASE1!TH2000</f>
        <v>1</v>
      </c>
    </row>
    <row r="1001992" spans="527:528">
      <c r="TG1001992">
        <f t="shared" si="1"/>
        <v>2001</v>
      </c>
      <c r="TH1001992">
        <f>DBASE1!TH2001</f>
        <v>0</v>
      </c>
    </row>
    <row r="1001993" spans="527:528">
      <c r="TG1001993">
        <f t="shared" si="1"/>
        <v>2002</v>
      </c>
      <c r="TH1001993">
        <f>DBASE1!TH2002</f>
        <v>1</v>
      </c>
    </row>
    <row r="1001994" spans="527:528">
      <c r="TG1001994">
        <f t="shared" si="1"/>
        <v>2003</v>
      </c>
      <c r="TH1001994">
        <f>DBASE1!TH2003</f>
        <v>0</v>
      </c>
    </row>
    <row r="1001995" spans="527:528">
      <c r="TG1001995">
        <f t="shared" si="1"/>
        <v>2004</v>
      </c>
      <c r="TH1001995">
        <f>DBASE1!TH2004</f>
        <v>0</v>
      </c>
    </row>
    <row r="1001996" spans="527:528">
      <c r="TG1001996">
        <f t="shared" si="1"/>
        <v>2005</v>
      </c>
      <c r="TH1001996">
        <f>DBASE1!TH2005</f>
        <v>2</v>
      </c>
    </row>
    <row r="1001997" spans="527:528">
      <c r="TG1001997">
        <f t="shared" si="1"/>
        <v>2006</v>
      </c>
      <c r="TH1001997">
        <f>DBASE1!TH2006</f>
        <v>2</v>
      </c>
    </row>
    <row r="1001998" spans="527:528">
      <c r="TG1001998">
        <f t="shared" si="1"/>
        <v>2007</v>
      </c>
      <c r="TH1001998">
        <f>DBASE1!TH2007</f>
        <v>0</v>
      </c>
    </row>
    <row r="1001999" spans="527:528">
      <c r="TG1001999">
        <f t="shared" si="1"/>
        <v>2008</v>
      </c>
      <c r="TH1001999">
        <f>DBASE1!TH2008</f>
        <v>0</v>
      </c>
    </row>
    <row r="1002000" spans="527:528">
      <c r="TG1002000">
        <f t="shared" si="1"/>
        <v>2009</v>
      </c>
      <c r="TH1002000">
        <f>DBASE1!TH2009</f>
        <v>0</v>
      </c>
    </row>
    <row r="1002001" spans="527:528">
      <c r="TG1002001">
        <f t="shared" si="1"/>
        <v>2010</v>
      </c>
      <c r="TH1002001">
        <f>DBASE1!TH2010</f>
        <v>0</v>
      </c>
    </row>
    <row r="1002002" spans="527:528">
      <c r="TG1002002">
        <f t="shared" si="1"/>
        <v>2011</v>
      </c>
      <c r="TH1002002">
        <f>DBASE1!TH2011</f>
        <v>1</v>
      </c>
    </row>
    <row r="1002003" spans="527:528">
      <c r="TG1002003">
        <f t="shared" si="1"/>
        <v>2012</v>
      </c>
      <c r="TH1002003">
        <f>DBASE1!TH2012</f>
        <v>2</v>
      </c>
    </row>
    <row r="1002004" spans="527:528">
      <c r="TG1002004">
        <f t="shared" si="1"/>
        <v>2013</v>
      </c>
      <c r="TH1002004">
        <f>DBASE1!TH2013</f>
        <v>0</v>
      </c>
    </row>
    <row r="1002005" spans="527:528">
      <c r="TG1002005">
        <f t="shared" si="1"/>
        <v>2014</v>
      </c>
      <c r="TH1002005">
        <f>DBASE1!TH2014</f>
        <v>0</v>
      </c>
    </row>
    <row r="1002006" spans="527:528">
      <c r="TG1002006">
        <f t="shared" si="1"/>
        <v>2015</v>
      </c>
      <c r="TH1002006">
        <f>DBASE1!TH2015</f>
        <v>0</v>
      </c>
    </row>
    <row r="1002007" spans="527:528">
      <c r="TG1002007">
        <f t="shared" si="1"/>
        <v>2016</v>
      </c>
      <c r="TH1002007">
        <f>DBASE1!TH2016</f>
        <v>0</v>
      </c>
    </row>
    <row r="1002008" spans="527:528">
      <c r="TG1002008">
        <f t="shared" si="1"/>
        <v>2017</v>
      </c>
      <c r="TH1002008">
        <f>DBASE1!TH2017</f>
        <v>0</v>
      </c>
    </row>
    <row r="1002009" spans="527:528">
      <c r="TG1002009">
        <f t="shared" si="1"/>
        <v>2018</v>
      </c>
      <c r="TH1002009">
        <f>DBASE1!TH2018</f>
        <v>0</v>
      </c>
    </row>
    <row r="1002010" spans="527:528">
      <c r="TG1002010">
        <f t="shared" si="1"/>
        <v>2019</v>
      </c>
      <c r="TH1002010">
        <f>DBASE1!TH2019</f>
        <v>0</v>
      </c>
    </row>
    <row r="1002011" spans="527:528">
      <c r="TG1002011">
        <f t="shared" si="1"/>
        <v>2020</v>
      </c>
      <c r="TH1002011">
        <f>DBASE1!TH2020</f>
        <v>0</v>
      </c>
    </row>
    <row r="1002012" spans="527:528">
      <c r="TG1002012">
        <f t="shared" si="1"/>
        <v>2021</v>
      </c>
      <c r="TH1002012">
        <f>DBASE1!TH2021</f>
        <v>0</v>
      </c>
    </row>
    <row r="1002013" spans="527:528">
      <c r="TG1002013">
        <f t="shared" si="1"/>
        <v>2022</v>
      </c>
      <c r="TH1002013">
        <f>DBASE1!TH2022</f>
        <v>0</v>
      </c>
    </row>
    <row r="1002014" spans="527:528">
      <c r="TG1002014">
        <f t="shared" si="1"/>
        <v>2023</v>
      </c>
      <c r="TH1002014">
        <f>DBASE1!TH2023</f>
        <v>0</v>
      </c>
    </row>
    <row r="1002015" spans="527:528">
      <c r="TG1002015">
        <f t="shared" si="1"/>
        <v>2024</v>
      </c>
      <c r="TH1002015">
        <f>DBASE1!TH2024</f>
        <v>0</v>
      </c>
    </row>
    <row r="1002016" spans="527:528">
      <c r="TG1002016">
        <f t="shared" si="1"/>
        <v>2025</v>
      </c>
      <c r="TH1002016">
        <f>DBASE1!TH2025</f>
        <v>0</v>
      </c>
    </row>
    <row r="1002017" spans="527:528">
      <c r="TG1002017" t="e">
        <f>#REF!</f>
        <v>#REF!</v>
      </c>
      <c r="TH1002017">
        <f>DBASE1!TH2026</f>
        <v>0</v>
      </c>
    </row>
    <row r="1002018" spans="527:528">
      <c r="TG1002018" t="e">
        <f>#REF!</f>
        <v>#REF!</v>
      </c>
      <c r="TH1002018">
        <f>DBASE1!TH2027</f>
        <v>0</v>
      </c>
    </row>
    <row r="1002019" spans="527:528">
      <c r="TG1002019" t="e">
        <f>#REF!</f>
        <v>#REF!</v>
      </c>
      <c r="TH1002019">
        <f>DBASE1!TH2028</f>
        <v>0</v>
      </c>
    </row>
    <row r="1002020" spans="527:528">
      <c r="TG1002020" t="e">
        <f>#REF!</f>
        <v>#REF!</v>
      </c>
      <c r="TH1002020">
        <f>DBASE1!TH2029</f>
        <v>0</v>
      </c>
    </row>
    <row r="1002021" spans="527:528">
      <c r="TG1002021" t="e">
        <f>#REF!</f>
        <v>#REF!</v>
      </c>
      <c r="TH1002021">
        <f>DBASE1!TH2030</f>
        <v>0</v>
      </c>
    </row>
    <row r="1002022" spans="527:528">
      <c r="TG1002022" t="e">
        <f>#REF!</f>
        <v>#REF!</v>
      </c>
      <c r="TH1002022">
        <f>DBASE1!TH2031</f>
        <v>0</v>
      </c>
    </row>
    <row r="1002023" spans="527:528">
      <c r="TG1002023" t="e">
        <f>#REF!</f>
        <v>#REF!</v>
      </c>
      <c r="TH1002023">
        <f>DBASE1!TH2032</f>
        <v>0</v>
      </c>
    </row>
    <row r="1002024" spans="527:528">
      <c r="TG1002024" t="e">
        <f>#REF!</f>
        <v>#REF!</v>
      </c>
      <c r="TH1002024">
        <f>DBASE1!TH2033</f>
        <v>0</v>
      </c>
    </row>
  </sheetData>
  <sheetProtection password="C7E7" sheet="1" objects="1" scenarios="1" insertColumns="0" insertRows="0" deleteColumns="0" deleteRows="0"/>
  <mergeCells count="10">
    <mergeCell ref="L2:L3"/>
    <mergeCell ref="D1:K1"/>
    <mergeCell ref="J2:K3"/>
    <mergeCell ref="B4:D4"/>
    <mergeCell ref="F4:G4"/>
    <mergeCell ref="S3:T3"/>
    <mergeCell ref="S4:T4"/>
    <mergeCell ref="S5:T5"/>
    <mergeCell ref="S6:T6"/>
    <mergeCell ref="S7:T7"/>
  </mergeCells>
  <hyperlinks>
    <hyperlink ref="S3:T3" location="'DATA BASE'!A1" display="MENU AWAL"/>
    <hyperlink ref="S4:T4" location="dbase!A1" display="FORM  ISIAN"/>
    <hyperlink ref="S6:T6" location="rekapumur!A1" display="RKAP UMUR"/>
  </hyperlink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sheetPr codeName="Sheet3"/>
  <dimension ref="TG1988:AAE3063"/>
  <sheetViews>
    <sheetView showGridLines="0" topLeftCell="TI1973" zoomScale="85" zoomScaleNormal="85" workbookViewId="0">
      <selection activeCell="TR1973" sqref="TR1973"/>
    </sheetView>
  </sheetViews>
  <sheetFormatPr defaultRowHeight="14.4" outlineLevelRow="1" outlineLevelCol="1"/>
  <cols>
    <col min="527" max="527" width="11" customWidth="1"/>
    <col min="528" max="528" width="7.88671875" customWidth="1"/>
    <col min="698" max="698" width="4.88671875" hidden="1" customWidth="1" outlineLevel="1"/>
    <col min="699" max="699" width="10.33203125" hidden="1" customWidth="1" outlineLevel="1"/>
    <col min="700" max="700" width="7.77734375" hidden="1" customWidth="1" outlineLevel="1"/>
    <col min="701" max="701" width="5" hidden="1" customWidth="1" outlineLevel="1"/>
    <col min="702" max="703" width="8.88671875" hidden="1" customWidth="1" outlineLevel="1"/>
    <col min="704" max="704" width="4.88671875" hidden="1" customWidth="1" outlineLevel="1"/>
    <col min="705" max="705" width="6.77734375" hidden="1" customWidth="1" outlineLevel="1"/>
    <col min="706" max="706" width="13.44140625" hidden="1" customWidth="1" outlineLevel="1"/>
    <col min="707" max="707" width="8.88671875" collapsed="1"/>
  </cols>
  <sheetData>
    <row r="1988" spans="527:528">
      <c r="TG1988" t="s">
        <v>31</v>
      </c>
    </row>
    <row r="1989" spans="527:528" hidden="1" outlineLevel="1"/>
    <row r="1990" spans="527:528" hidden="1" outlineLevel="1">
      <c r="TG1990" s="5">
        <v>1990</v>
      </c>
      <c r="TH1990" s="6">
        <f>COUNTIF(dbase!$D$5:D13999,"1990")</f>
        <v>0</v>
      </c>
    </row>
    <row r="1991" spans="527:528" hidden="1" outlineLevel="1">
      <c r="TG1991" s="5">
        <v>1991</v>
      </c>
      <c r="TH1991" s="6">
        <f>COUNTIF(dbase!$D$5:D14000,"1991")</f>
        <v>0</v>
      </c>
    </row>
    <row r="1992" spans="527:528" hidden="1" outlineLevel="1">
      <c r="TG1992" s="5">
        <v>1992</v>
      </c>
      <c r="TH1992" s="6">
        <f>COUNTIF(dbase!$D$5:D14001,"1992")</f>
        <v>0</v>
      </c>
    </row>
    <row r="1993" spans="527:528" hidden="1" outlineLevel="1">
      <c r="TG1993" s="5">
        <v>1993</v>
      </c>
      <c r="TH1993" s="6">
        <f>COUNTIF(dbase!$D$5:D14002,"1993")</f>
        <v>0</v>
      </c>
    </row>
    <row r="1994" spans="527:528" hidden="1" outlineLevel="1">
      <c r="TG1994" s="5">
        <v>1994</v>
      </c>
      <c r="TH1994" s="6">
        <f>COUNTIF(dbase!$D$5:D14003,"1994")</f>
        <v>0</v>
      </c>
    </row>
    <row r="1995" spans="527:528" hidden="1" outlineLevel="1">
      <c r="TG1995" s="5">
        <v>1995</v>
      </c>
      <c r="TH1995" s="6">
        <f>COUNTIF(dbase!$D$5:D14004,"1995")</f>
        <v>0</v>
      </c>
    </row>
    <row r="1996" spans="527:528" hidden="1" outlineLevel="1">
      <c r="TG1996" s="5">
        <v>1996</v>
      </c>
      <c r="TH1996" s="6">
        <f>COUNTIF(dbase!$D$5:D14005,"1996")</f>
        <v>0</v>
      </c>
    </row>
    <row r="1997" spans="527:528" hidden="1" outlineLevel="1">
      <c r="TG1997" s="5">
        <v>1997</v>
      </c>
      <c r="TH1997" s="6">
        <f>COUNTIF(dbase!$D$5:D14006,"1997")</f>
        <v>0</v>
      </c>
    </row>
    <row r="1998" spans="527:528" hidden="1" outlineLevel="1">
      <c r="TG1998" s="5">
        <v>1998</v>
      </c>
      <c r="TH1998" s="6">
        <f>COUNTIF(dbase!$D$5:D14007,"1998")</f>
        <v>0</v>
      </c>
    </row>
    <row r="1999" spans="527:528" hidden="1" outlineLevel="1">
      <c r="TG1999" s="5">
        <v>1999</v>
      </c>
      <c r="TH1999" s="6">
        <f>COUNTIF(dbase!$D$5:D14008,"1999")</f>
        <v>0</v>
      </c>
    </row>
    <row r="2000" spans="527:528" hidden="1" outlineLevel="1">
      <c r="TG2000" s="5">
        <v>2000</v>
      </c>
      <c r="TH2000" s="6">
        <f>COUNTIF(dbase!$D$5:D14009,"2000")</f>
        <v>1</v>
      </c>
    </row>
    <row r="2001" spans="527:528" hidden="1" outlineLevel="1">
      <c r="TG2001" s="5">
        <v>2001</v>
      </c>
      <c r="TH2001" s="6">
        <f>COUNTIF(dbase!$D$5:D14010,"2001")</f>
        <v>0</v>
      </c>
    </row>
    <row r="2002" spans="527:528" hidden="1" outlineLevel="1">
      <c r="TG2002" s="5">
        <v>2002</v>
      </c>
      <c r="TH2002" s="6">
        <f>COUNTIF(dbase!$D$5:D14011,"2002")</f>
        <v>1</v>
      </c>
    </row>
    <row r="2003" spans="527:528" hidden="1" outlineLevel="1">
      <c r="TG2003" s="5">
        <v>2003</v>
      </c>
      <c r="TH2003" s="6">
        <f>COUNTIF(dbase!$D$5:D14012,"2003")</f>
        <v>0</v>
      </c>
    </row>
    <row r="2004" spans="527:528" hidden="1" outlineLevel="1">
      <c r="TG2004" s="5">
        <v>2004</v>
      </c>
      <c r="TH2004" s="6">
        <f>COUNTIF(dbase!$D$5:D14013,"2004")</f>
        <v>0</v>
      </c>
    </row>
    <row r="2005" spans="527:528" hidden="1" outlineLevel="1">
      <c r="TG2005" s="5">
        <v>2005</v>
      </c>
      <c r="TH2005" s="6">
        <f>COUNTIF(dbase!$D$5:D14014,"2005")</f>
        <v>2</v>
      </c>
    </row>
    <row r="2006" spans="527:528" hidden="1" outlineLevel="1">
      <c r="TG2006" s="5">
        <v>2006</v>
      </c>
      <c r="TH2006" s="6">
        <f>COUNTIF(dbase!$D$5:D14015,"2006")</f>
        <v>2</v>
      </c>
    </row>
    <row r="2007" spans="527:528" hidden="1" outlineLevel="1">
      <c r="TG2007" s="5">
        <v>2007</v>
      </c>
      <c r="TH2007" s="6">
        <f>COUNTIF(dbase!$D$5:D14016,"2007")</f>
        <v>0</v>
      </c>
    </row>
    <row r="2008" spans="527:528" hidden="1" outlineLevel="1">
      <c r="TG2008" s="5">
        <v>2008</v>
      </c>
      <c r="TH2008" s="6">
        <f>COUNTIF(dbase!$D$5:D14017,"2008")</f>
        <v>0</v>
      </c>
    </row>
    <row r="2009" spans="527:528" hidden="1" outlineLevel="1">
      <c r="TG2009" s="5">
        <v>2009</v>
      </c>
      <c r="TH2009" s="6">
        <f>COUNTIF(dbase!$D$5:D14018,"2009")</f>
        <v>0</v>
      </c>
    </row>
    <row r="2010" spans="527:528" hidden="1" outlineLevel="1">
      <c r="TG2010" s="5">
        <v>2010</v>
      </c>
      <c r="TH2010" s="6">
        <f>COUNTIF(dbase!$D$5:D14019,"2010")</f>
        <v>0</v>
      </c>
    </row>
    <row r="2011" spans="527:528" hidden="1" outlineLevel="1">
      <c r="TG2011" s="5">
        <v>2011</v>
      </c>
      <c r="TH2011" s="6">
        <f>COUNTIF(dbase!$D$5:D14020,"2011")</f>
        <v>1</v>
      </c>
    </row>
    <row r="2012" spans="527:528" hidden="1" outlineLevel="1">
      <c r="TG2012" s="5">
        <v>2012</v>
      </c>
      <c r="TH2012" s="6">
        <f>COUNTIF(dbase!$D$5:D14021,"2012")</f>
        <v>2</v>
      </c>
    </row>
    <row r="2013" spans="527:528" hidden="1" outlineLevel="1">
      <c r="TG2013" s="5">
        <v>2013</v>
      </c>
      <c r="TH2013" s="6">
        <f>COUNTIF(dbase!$D$5:D14022,"2013")</f>
        <v>0</v>
      </c>
    </row>
    <row r="2014" spans="527:528" hidden="1" outlineLevel="1">
      <c r="TG2014" s="5">
        <v>2014</v>
      </c>
      <c r="TH2014" s="6">
        <f>COUNTIF(dbase!$D$5:D14023,"2014")</f>
        <v>0</v>
      </c>
    </row>
    <row r="2015" spans="527:528" hidden="1" outlineLevel="1">
      <c r="TG2015" s="5">
        <v>2015</v>
      </c>
      <c r="TH2015" s="6">
        <f>COUNTIF(dbase!$D$5:D14024,"2015")</f>
        <v>0</v>
      </c>
    </row>
    <row r="2016" spans="527:528" hidden="1" outlineLevel="1">
      <c r="TG2016" s="5">
        <v>2016</v>
      </c>
      <c r="TH2016" s="6">
        <f>COUNTIF(dbase!$D$5:D14025,"2016")</f>
        <v>0</v>
      </c>
    </row>
    <row r="2017" spans="527:528" hidden="1" outlineLevel="1">
      <c r="TG2017" s="5">
        <v>2017</v>
      </c>
      <c r="TH2017" s="6">
        <f>COUNTIF(dbase!$D$5:D14026,"2017")</f>
        <v>0</v>
      </c>
    </row>
    <row r="2018" spans="527:528" hidden="1" outlineLevel="1">
      <c r="TG2018" s="5">
        <v>2018</v>
      </c>
      <c r="TH2018" s="6">
        <f>COUNTIF(dbase!$D$5:D14027,"2018")</f>
        <v>0</v>
      </c>
    </row>
    <row r="2019" spans="527:528" hidden="1" outlineLevel="1">
      <c r="TG2019" s="5">
        <v>2019</v>
      </c>
      <c r="TH2019" s="6">
        <f>COUNTIF(dbase!$D$5:D14028,"2019")</f>
        <v>0</v>
      </c>
    </row>
    <row r="2020" spans="527:528" hidden="1" outlineLevel="1">
      <c r="TG2020" s="5">
        <v>2020</v>
      </c>
      <c r="TH2020" s="6">
        <f>COUNTIF(dbase!$D$5:D14029,"2020")</f>
        <v>0</v>
      </c>
    </row>
    <row r="2021" spans="527:528" hidden="1" outlineLevel="1">
      <c r="TG2021" s="5">
        <v>2021</v>
      </c>
      <c r="TH2021" s="6">
        <f>COUNTIF(dbase!$D$5:D14030,"2021")</f>
        <v>0</v>
      </c>
    </row>
    <row r="2022" spans="527:528" hidden="1" outlineLevel="1">
      <c r="TG2022" s="5">
        <v>2022</v>
      </c>
      <c r="TH2022" s="6">
        <f>COUNTIF(dbase!$D$5:D14031,"2022")</f>
        <v>0</v>
      </c>
    </row>
    <row r="2023" spans="527:528" hidden="1" outlineLevel="1">
      <c r="TG2023" s="5">
        <v>2023</v>
      </c>
      <c r="TH2023" s="6">
        <f>COUNTIF(dbase!$D$5:D14032,"2023")</f>
        <v>0</v>
      </c>
    </row>
    <row r="2024" spans="527:528" hidden="1" outlineLevel="1">
      <c r="TG2024" s="5">
        <v>2024</v>
      </c>
      <c r="TH2024" s="6">
        <f>COUNTIF(dbase!$D$5:D14033,"2024")</f>
        <v>0</v>
      </c>
    </row>
    <row r="2025" spans="527:528" hidden="1" outlineLevel="1">
      <c r="TG2025" s="5">
        <v>2025</v>
      </c>
      <c r="TH2025" s="6">
        <f>COUNTIF(dbase!$D$5:D14034,"2025")</f>
        <v>0</v>
      </c>
    </row>
    <row r="2026" spans="527:528" hidden="1" outlineLevel="1">
      <c r="TG2026" s="5">
        <v>2026</v>
      </c>
      <c r="TH2026" s="6">
        <f>COUNTIF(dbase!$D$5:D14035,"2026")</f>
        <v>0</v>
      </c>
    </row>
    <row r="2027" spans="527:528" hidden="1" outlineLevel="1">
      <c r="TG2027" s="5">
        <v>2027</v>
      </c>
      <c r="TH2027" s="6">
        <f>COUNTIF(dbase!$D$5:D14036,"2027")</f>
        <v>0</v>
      </c>
    </row>
    <row r="2028" spans="527:528" hidden="1" outlineLevel="1">
      <c r="TG2028" s="5">
        <v>2028</v>
      </c>
      <c r="TH2028" s="6">
        <f>COUNTIF(dbase!$D$5:D14037,"2028")</f>
        <v>0</v>
      </c>
    </row>
    <row r="2029" spans="527:528" hidden="1" outlineLevel="1">
      <c r="TG2029" s="5">
        <v>2029</v>
      </c>
      <c r="TH2029" s="6">
        <f>COUNTIF(dbase!$D$5:D14038,"2029")</f>
        <v>0</v>
      </c>
    </row>
    <row r="2030" spans="527:528" hidden="1" outlineLevel="1">
      <c r="TG2030" s="5">
        <v>2030</v>
      </c>
      <c r="TH2030" s="6">
        <f>COUNTIF(dbase!$D$5:D14039,"2030")</f>
        <v>0</v>
      </c>
    </row>
    <row r="2031" spans="527:528" hidden="1" outlineLevel="1">
      <c r="TG2031" s="5">
        <v>2031</v>
      </c>
      <c r="TH2031" s="6">
        <f>COUNTIF(dbase!$D$5:D14040,"2031")</f>
        <v>0</v>
      </c>
    </row>
    <row r="2032" spans="527:528" hidden="1" outlineLevel="1">
      <c r="TG2032" s="5">
        <v>2032</v>
      </c>
      <c r="TH2032" s="6">
        <f>COUNTIF(dbase!$D$5:D14041,"2032")</f>
        <v>0</v>
      </c>
    </row>
    <row r="2033" spans="527:528" hidden="1" outlineLevel="1">
      <c r="TG2033" s="5">
        <v>2033</v>
      </c>
      <c r="TH2033" s="6">
        <f>COUNTIF(dbase!$D$5:D14042,"2033")</f>
        <v>0</v>
      </c>
    </row>
    <row r="2034" spans="527:528" hidden="1" outlineLevel="1"/>
    <row r="2035" spans="527:528" collapsed="1"/>
    <row r="2999" spans="698:706">
      <c r="ZW2999" t="s">
        <v>58</v>
      </c>
      <c r="ZX2999">
        <f>COUNT(dbase!E5:E14999)</f>
        <v>704</v>
      </c>
    </row>
    <row r="3000" spans="698:706">
      <c r="ZZ3000">
        <v>1</v>
      </c>
      <c r="AAA3000">
        <f>COUNTIF(dbase!B5:B14999,"1")</f>
        <v>10</v>
      </c>
      <c r="AAC3000" s="3">
        <v>1</v>
      </c>
      <c r="AAD3000" s="3" t="s">
        <v>6</v>
      </c>
    </row>
    <row r="3001" spans="698:706">
      <c r="ZV3001" s="3" t="s">
        <v>23</v>
      </c>
      <c r="ZW3001" s="3" t="s">
        <v>27</v>
      </c>
      <c r="ZX3001">
        <f>COUNTIF(dbase!$C$5:C13999,"A")</f>
        <v>45</v>
      </c>
      <c r="ZZ3001">
        <v>2</v>
      </c>
      <c r="AAA3001">
        <f>COUNTIF(dbase!B5:B14999,"2")</f>
        <v>10</v>
      </c>
      <c r="AAC3001" s="3">
        <v>2</v>
      </c>
      <c r="AAD3001" s="3" t="s">
        <v>4</v>
      </c>
    </row>
    <row r="3002" spans="698:706">
      <c r="ZV3002" s="3" t="s">
        <v>24</v>
      </c>
      <c r="ZW3002" s="3" t="s">
        <v>28</v>
      </c>
      <c r="ZX3002">
        <f>COUNTIF(dbase!$C$5:C14000,"B")</f>
        <v>30</v>
      </c>
      <c r="ZZ3002">
        <v>3</v>
      </c>
      <c r="AAA3002">
        <f>COUNTIF(dbase!B5:B14999,"3")</f>
        <v>10</v>
      </c>
      <c r="AAC3002" s="3">
        <v>3</v>
      </c>
      <c r="AAD3002" s="3" t="s">
        <v>7</v>
      </c>
    </row>
    <row r="3003" spans="698:706">
      <c r="ZV3003" s="3" t="s">
        <v>25</v>
      </c>
      <c r="ZW3003" s="3" t="s">
        <v>29</v>
      </c>
      <c r="ZX3003">
        <f>COUNTIF(dbase!$C$5:C14001,"C")</f>
        <v>18</v>
      </c>
      <c r="ZZ3003">
        <v>4</v>
      </c>
      <c r="AAA3003">
        <f>COUNTIF(dbase!B5:B14999,"4")</f>
        <v>5</v>
      </c>
      <c r="AAC3003" s="3">
        <v>4</v>
      </c>
      <c r="AAD3003" s="3" t="s">
        <v>8</v>
      </c>
    </row>
    <row r="3004" spans="698:706">
      <c r="ZV3004" s="3" t="s">
        <v>26</v>
      </c>
      <c r="ZW3004" s="3" t="s">
        <v>30</v>
      </c>
      <c r="ZX3004">
        <f>COUNTIF(dbase!$C$5:C14002,"D")</f>
        <v>0</v>
      </c>
      <c r="ZZ3004">
        <v>5</v>
      </c>
      <c r="AAA3004">
        <f>COUNTIF(dbase!B5:B14999,"5")</f>
        <v>5</v>
      </c>
      <c r="AAC3004" s="3">
        <v>5</v>
      </c>
      <c r="AAD3004" s="3" t="s">
        <v>9</v>
      </c>
    </row>
    <row r="3005" spans="698:706">
      <c r="ZZ3005">
        <v>6</v>
      </c>
      <c r="AAA3005">
        <f>COUNTIF(dbase!B5:B14999,"6")</f>
        <v>5</v>
      </c>
      <c r="AAC3005" s="3">
        <v>6</v>
      </c>
      <c r="AAD3005" s="3" t="s">
        <v>10</v>
      </c>
    </row>
    <row r="3006" spans="698:706">
      <c r="ZZ3006">
        <v>7</v>
      </c>
      <c r="AAA3006">
        <f>COUNTIF(dbase!B5:B14999,"7")</f>
        <v>5</v>
      </c>
      <c r="AAC3006" s="3">
        <v>7</v>
      </c>
      <c r="AAD3006" s="3" t="s">
        <v>11</v>
      </c>
    </row>
    <row r="3007" spans="698:706">
      <c r="ZW3007" s="3" t="s">
        <v>41</v>
      </c>
      <c r="ZX3007">
        <f>COUNTIF(dbase!$G$5:$G$13999,"l")</f>
        <v>4</v>
      </c>
      <c r="ZZ3007">
        <v>8</v>
      </c>
      <c r="AAA3007">
        <f>COUNTIF(dbase!B5:B14999,"8")</f>
        <v>5</v>
      </c>
      <c r="AAC3007" s="3">
        <v>8</v>
      </c>
      <c r="AAD3007" s="3" t="s">
        <v>12</v>
      </c>
    </row>
    <row r="3008" spans="698:706">
      <c r="ZW3008" s="3" t="s">
        <v>42</v>
      </c>
      <c r="ZX3008">
        <f>COUNTIF(dbase!$G$5:$G$13999,"p")</f>
        <v>5</v>
      </c>
      <c r="ZZ3008">
        <v>9</v>
      </c>
      <c r="AAA3008">
        <f>COUNTIF(dbase!B5:B14999,"9")</f>
        <v>5</v>
      </c>
      <c r="AAC3008" s="3">
        <v>9</v>
      </c>
      <c r="AAD3008" s="3" t="s">
        <v>13</v>
      </c>
    </row>
    <row r="3009" spans="698:706">
      <c r="ZZ3009">
        <v>10</v>
      </c>
      <c r="AAA3009">
        <f>COUNTIF(dbase!B5:B14999,"10")</f>
        <v>5</v>
      </c>
      <c r="AAC3009" s="3">
        <v>10</v>
      </c>
      <c r="AAD3009" s="3" t="s">
        <v>14</v>
      </c>
    </row>
    <row r="3010" spans="698:706">
      <c r="ZV3010" t="s">
        <v>44</v>
      </c>
      <c r="ZX3010">
        <f>COUNT(dbase!B5:B14999)</f>
        <v>93</v>
      </c>
      <c r="ZZ3010">
        <v>11</v>
      </c>
      <c r="AAA3010">
        <f>COUNTIF(dbase!B5:B14999,"11")</f>
        <v>5</v>
      </c>
      <c r="AAC3010" s="3">
        <v>11</v>
      </c>
      <c r="AAD3010" s="3" t="s">
        <v>15</v>
      </c>
    </row>
    <row r="3011" spans="698:706">
      <c r="ZZ3011">
        <v>12</v>
      </c>
      <c r="AAA3011">
        <f>COUNTIF(dbase!B5:B14999,"12")</f>
        <v>5</v>
      </c>
      <c r="AAC3011" s="3">
        <v>12</v>
      </c>
      <c r="AAD3011" s="3" t="s">
        <v>20</v>
      </c>
    </row>
    <row r="3012" spans="698:706">
      <c r="ZW3012" t="s">
        <v>45</v>
      </c>
      <c r="ZX3012">
        <f>COUNT(dbase!$D$5:D14999)</f>
        <v>0</v>
      </c>
      <c r="ZZ3012">
        <v>13</v>
      </c>
      <c r="AAA3012">
        <f>COUNTIF(dbase!B5:B14999,"13")</f>
        <v>5</v>
      </c>
      <c r="AAC3012" s="3">
        <v>13</v>
      </c>
      <c r="AAD3012" s="3" t="s">
        <v>16</v>
      </c>
    </row>
    <row r="3013" spans="698:706">
      <c r="ZZ3013">
        <v>14</v>
      </c>
      <c r="AAA3013">
        <f>COUNTIF(dbase!B5:B14999,"14")</f>
        <v>3</v>
      </c>
      <c r="AAC3013" s="3">
        <v>14</v>
      </c>
      <c r="AAD3013" s="3" t="s">
        <v>17</v>
      </c>
    </row>
    <row r="3014" spans="698:706">
      <c r="ZW3014" t="s">
        <v>53</v>
      </c>
      <c r="ZX3014">
        <f>DBASE2!L5</f>
        <v>22</v>
      </c>
      <c r="ZZ3014">
        <v>15</v>
      </c>
      <c r="AAA3014">
        <f>COUNTIF(dbase!B5:B14999,"15")</f>
        <v>5</v>
      </c>
      <c r="AAC3014" s="3">
        <v>15</v>
      </c>
      <c r="AAD3014" s="3" t="s">
        <v>18</v>
      </c>
    </row>
    <row r="3015" spans="698:706">
      <c r="ZZ3015">
        <v>16</v>
      </c>
      <c r="AAA3015">
        <f>COUNTIF(dbase!B5:B14999,"16")</f>
        <v>5</v>
      </c>
      <c r="AAC3015" s="3">
        <v>16</v>
      </c>
      <c r="AAD3015" s="3" t="s">
        <v>19</v>
      </c>
    </row>
    <row r="3016" spans="698:706">
      <c r="ZW3016" t="s">
        <v>63</v>
      </c>
      <c r="ZX3016">
        <f>COUNTA(dbase!F5:F14999)</f>
        <v>4</v>
      </c>
      <c r="ZZ3016">
        <v>17</v>
      </c>
      <c r="AAA3016">
        <f>COUNTIF(dbase!B5:B14999,"17")</f>
        <v>0</v>
      </c>
      <c r="AAC3016" s="3">
        <v>17</v>
      </c>
      <c r="AAD3016" s="3" t="s">
        <v>21</v>
      </c>
    </row>
    <row r="3017" spans="698:706">
      <c r="ZZ3017" s="45">
        <v>18</v>
      </c>
      <c r="AAA3017" s="45">
        <f>COUNTIF(dbase!B5:B14999,"18")</f>
        <v>0</v>
      </c>
      <c r="AAB3017" s="45"/>
      <c r="AAC3017" s="45"/>
      <c r="AAD3017" s="45"/>
    </row>
    <row r="3018" spans="698:706">
      <c r="ZZ3018" s="45" t="s">
        <v>31</v>
      </c>
      <c r="AAA3018" s="45">
        <f>SUM(AAA3000:AAA3017)</f>
        <v>93</v>
      </c>
      <c r="AAB3018" s="45"/>
      <c r="AAC3018" s="45"/>
      <c r="AAD3018" s="45"/>
    </row>
    <row r="3019" spans="698:706">
      <c r="ZW3019" t="s">
        <v>67</v>
      </c>
      <c r="ZX3019">
        <f>COUNTA(dbase!H5:H14999)</f>
        <v>6</v>
      </c>
      <c r="ZZ3019" s="45"/>
      <c r="AAA3019" s="45"/>
      <c r="AAB3019" s="45"/>
      <c r="AAC3019" s="45"/>
      <c r="AAD3019" s="45"/>
    </row>
    <row r="3020" spans="698:706">
      <c r="ZZ3020" s="5">
        <v>1990</v>
      </c>
      <c r="AAA3020" s="6">
        <f>COUNTIF(dbase!$D$5:D13999,"1990")</f>
        <v>0</v>
      </c>
      <c r="AAC3020" s="5">
        <v>1990</v>
      </c>
      <c r="AAD3020" s="6"/>
    </row>
    <row r="3021" spans="698:706">
      <c r="ZW3021" t="s">
        <v>68</v>
      </c>
      <c r="ZX3021">
        <f>COUNTA(dbase!H5:H15001)</f>
        <v>6</v>
      </c>
      <c r="ZZ3021" s="5">
        <v>1991</v>
      </c>
      <c r="AAA3021" s="6">
        <f>COUNTIF(dbase!$D$5:D14000,"1991")</f>
        <v>0</v>
      </c>
      <c r="AAC3021" s="5">
        <v>1991</v>
      </c>
      <c r="AAD3021" s="6"/>
    </row>
    <row r="3022" spans="698:706">
      <c r="ZZ3022" s="5">
        <v>1992</v>
      </c>
      <c r="AAA3022" s="6">
        <f>COUNTIF(dbase!$D$5:D14001,"1992")</f>
        <v>0</v>
      </c>
      <c r="AAC3022" s="5">
        <v>1992</v>
      </c>
      <c r="AAD3022" s="6"/>
    </row>
    <row r="3023" spans="698:706">
      <c r="ZW3023" t="s">
        <v>70</v>
      </c>
      <c r="ZX3023">
        <f>COUNTA(dbase!K5:K15003)</f>
        <v>3</v>
      </c>
      <c r="ZZ3023" s="5">
        <v>1993</v>
      </c>
      <c r="AAA3023" s="6">
        <f>COUNTIF(dbase!$D$5:D14002,"1993")</f>
        <v>0</v>
      </c>
      <c r="AAC3023" s="5">
        <v>1993</v>
      </c>
      <c r="AAD3023" s="6"/>
    </row>
    <row r="3024" spans="698:706">
      <c r="ZZ3024" s="5">
        <v>1994</v>
      </c>
      <c r="AAA3024" s="6">
        <f>COUNTIF(dbase!$D$5:D14003,"1994")</f>
        <v>0</v>
      </c>
      <c r="AAC3024" s="5">
        <v>1994</v>
      </c>
      <c r="AAD3024" s="6"/>
    </row>
    <row r="3025" spans="697:706">
      <c r="ZZ3025" s="5">
        <v>1995</v>
      </c>
      <c r="AAA3025" s="6">
        <f>COUNTIF(dbase!$D$5:D14004,"1995")</f>
        <v>0</v>
      </c>
      <c r="AAC3025" s="5">
        <v>1995</v>
      </c>
      <c r="AAD3025" s="6"/>
    </row>
    <row r="3026" spans="697:706">
      <c r="ZZ3026" s="5">
        <v>1996</v>
      </c>
      <c r="AAA3026" s="6">
        <f>COUNTIF(dbase!$D$5:D14005,"1996")</f>
        <v>0</v>
      </c>
      <c r="AAC3026" s="5">
        <v>1996</v>
      </c>
      <c r="AAD3026" s="6"/>
    </row>
    <row r="3027" spans="697:706">
      <c r="ZZ3027" s="5">
        <v>1997</v>
      </c>
      <c r="AAA3027" s="6">
        <f>COUNTIF(dbase!$D$5:D14006,"1997")</f>
        <v>0</v>
      </c>
      <c r="AAC3027" s="5">
        <v>1997</v>
      </c>
      <c r="AAD3027" s="6"/>
    </row>
    <row r="3028" spans="697:706">
      <c r="ZZ3028" s="5">
        <v>1998</v>
      </c>
      <c r="AAA3028" s="6">
        <f>COUNTIF(dbase!$D$5:D14007,"1998")</f>
        <v>0</v>
      </c>
      <c r="AAC3028" s="5">
        <v>1998</v>
      </c>
      <c r="AAD3028" s="6"/>
    </row>
    <row r="3029" spans="697:706">
      <c r="ZU3029" t="s">
        <v>73</v>
      </c>
      <c r="ZZ3029" s="5">
        <v>1999</v>
      </c>
      <c r="AAA3029" s="6">
        <f>COUNTIF(dbase!$D$5:D14008,"1999")</f>
        <v>0</v>
      </c>
      <c r="AAC3029" s="5">
        <v>1999</v>
      </c>
      <c r="AAD3029" s="6"/>
    </row>
    <row r="3030" spans="697:706">
      <c r="ZZ3030" s="5">
        <v>2000</v>
      </c>
      <c r="AAA3030" s="6">
        <f>COUNTIF(dbase!$D$5:D14009,"2000")</f>
        <v>1</v>
      </c>
      <c r="AAC3030" s="5">
        <v>2000</v>
      </c>
      <c r="AAD3030" s="6"/>
    </row>
    <row r="3031" spans="697:706">
      <c r="ZZ3031" s="5">
        <v>2001</v>
      </c>
      <c r="AAA3031" s="6">
        <f>COUNTIF(dbase!$D$5:D14010,"2001")</f>
        <v>0</v>
      </c>
      <c r="AAC3031" s="5">
        <v>2001</v>
      </c>
      <c r="AAD3031" s="6"/>
    </row>
    <row r="3032" spans="697:706">
      <c r="ZZ3032" s="5">
        <v>2002</v>
      </c>
      <c r="AAA3032" s="6">
        <f>COUNTIF(dbase!$D$5:D14011,"2002")</f>
        <v>1</v>
      </c>
      <c r="AAC3032" s="5">
        <v>2002</v>
      </c>
      <c r="AAD3032" s="6"/>
    </row>
    <row r="3033" spans="697:706">
      <c r="ZZ3033" s="5">
        <v>2003</v>
      </c>
      <c r="AAA3033" s="6">
        <f>COUNTIF(dbase!$D$5:D14012,"2003")</f>
        <v>0</v>
      </c>
      <c r="AAC3033" s="5">
        <v>2003</v>
      </c>
      <c r="AAD3033" s="6"/>
    </row>
    <row r="3034" spans="697:706">
      <c r="ZZ3034" s="5">
        <v>2004</v>
      </c>
      <c r="AAA3034" s="6">
        <f>COUNTIF(dbase!$D$5:D14013,"2004")</f>
        <v>0</v>
      </c>
      <c r="AAC3034" s="5">
        <v>2004</v>
      </c>
      <c r="AAD3034" s="6"/>
    </row>
    <row r="3035" spans="697:706">
      <c r="ZZ3035" s="5">
        <v>2005</v>
      </c>
      <c r="AAA3035" s="6">
        <f>COUNTIF(dbase!$D$5:D14014,"2005")</f>
        <v>2</v>
      </c>
      <c r="AAC3035" s="5">
        <v>2005</v>
      </c>
      <c r="AAD3035" s="6"/>
    </row>
    <row r="3036" spans="697:706">
      <c r="ZZ3036" s="5">
        <v>2006</v>
      </c>
      <c r="AAA3036" s="6">
        <f>COUNTIF(dbase!$D$5:D14015,"2006")</f>
        <v>2</v>
      </c>
      <c r="AAC3036" s="5">
        <v>2006</v>
      </c>
      <c r="AAD3036" s="6"/>
    </row>
    <row r="3037" spans="697:706">
      <c r="ZZ3037" s="5">
        <v>2007</v>
      </c>
      <c r="AAA3037" s="6">
        <f>COUNTIF(dbase!$D$5:D14016,"2007")</f>
        <v>0</v>
      </c>
      <c r="AAC3037" s="5">
        <v>2007</v>
      </c>
      <c r="AAD3037" s="6"/>
    </row>
    <row r="3038" spans="697:706">
      <c r="ZZ3038" s="5">
        <v>2008</v>
      </c>
      <c r="AAA3038" s="6">
        <f>COUNTIF(dbase!$D$5:D14017,"2008")</f>
        <v>0</v>
      </c>
      <c r="AAC3038" s="5">
        <v>2008</v>
      </c>
      <c r="AAD3038" s="6"/>
    </row>
    <row r="3039" spans="697:706">
      <c r="ZZ3039" s="5">
        <v>2009</v>
      </c>
      <c r="AAA3039" s="6">
        <f>COUNTIF(dbase!$D$5:D14018,"2009")</f>
        <v>0</v>
      </c>
      <c r="AAC3039" s="5">
        <v>2009</v>
      </c>
      <c r="AAD3039" s="6"/>
    </row>
    <row r="3040" spans="697:706">
      <c r="ZZ3040" s="5">
        <v>2010</v>
      </c>
      <c r="AAA3040" s="6">
        <f>COUNTIF(dbase!$D$5:D14019,"2010")</f>
        <v>0</v>
      </c>
      <c r="AAC3040" s="5">
        <v>2010</v>
      </c>
      <c r="AAD3040" s="6"/>
    </row>
    <row r="3041" spans="702:706">
      <c r="ZZ3041" s="5">
        <v>2011</v>
      </c>
      <c r="AAA3041" s="6">
        <f>COUNTIF(dbase!$D$5:D14020,"2011")</f>
        <v>1</v>
      </c>
      <c r="AAC3041" s="5">
        <v>2011</v>
      </c>
      <c r="AAD3041" s="6"/>
    </row>
    <row r="3042" spans="702:706">
      <c r="ZZ3042" s="5">
        <v>2012</v>
      </c>
      <c r="AAA3042" s="6">
        <f>COUNTIF(dbase!$D$5:D14021,"2012")</f>
        <v>2</v>
      </c>
      <c r="AAC3042" s="5">
        <v>2012</v>
      </c>
      <c r="AAD3042" s="6"/>
    </row>
    <row r="3043" spans="702:706">
      <c r="ZZ3043" s="5">
        <v>2013</v>
      </c>
      <c r="AAA3043" s="6">
        <f>COUNTIF(dbase!$D$5:D14022,"2013")</f>
        <v>0</v>
      </c>
      <c r="AAC3043" s="5">
        <v>2013</v>
      </c>
      <c r="AAD3043" s="6"/>
    </row>
    <row r="3044" spans="702:706">
      <c r="ZZ3044" s="5">
        <v>2014</v>
      </c>
      <c r="AAA3044" s="6">
        <f>COUNTIF(dbase!$D$5:D14023,"2014")</f>
        <v>0</v>
      </c>
      <c r="AAC3044" s="5">
        <v>2014</v>
      </c>
      <c r="AAD3044" s="6"/>
    </row>
    <row r="3045" spans="702:706">
      <c r="ZZ3045" s="5">
        <v>2015</v>
      </c>
      <c r="AAA3045" s="6">
        <f>COUNTIF(dbase!$D$5:D14024,"2015")</f>
        <v>0</v>
      </c>
      <c r="AAC3045" s="5">
        <v>2015</v>
      </c>
      <c r="AAD3045" s="6"/>
    </row>
    <row r="3046" spans="702:706">
      <c r="ZZ3046" s="5">
        <v>2016</v>
      </c>
      <c r="AAA3046" s="6">
        <f>COUNTIF(dbase!$D$5:D14025,"2016")</f>
        <v>0</v>
      </c>
      <c r="AAC3046" s="5">
        <v>2016</v>
      </c>
      <c r="AAD3046" s="6"/>
    </row>
    <row r="3047" spans="702:706">
      <c r="ZZ3047" s="5">
        <v>2017</v>
      </c>
      <c r="AAA3047" s="6">
        <f>COUNTIF(dbase!$D$5:D14026,"2017")</f>
        <v>0</v>
      </c>
      <c r="AAC3047" s="5">
        <v>2017</v>
      </c>
      <c r="AAD3047" s="6"/>
    </row>
    <row r="3048" spans="702:706">
      <c r="ZZ3048" s="5">
        <v>2018</v>
      </c>
      <c r="AAA3048" s="6">
        <f>COUNTIF(dbase!$D$5:D14027,"2018")</f>
        <v>0</v>
      </c>
      <c r="AAC3048" s="5">
        <v>2018</v>
      </c>
      <c r="AAD3048" s="6"/>
    </row>
    <row r="3049" spans="702:706">
      <c r="ZZ3049" s="5">
        <v>2019</v>
      </c>
      <c r="AAA3049" s="6">
        <f>COUNTIF(dbase!$D$5:D14028,"2019")</f>
        <v>0</v>
      </c>
      <c r="AAC3049" s="5">
        <v>2019</v>
      </c>
      <c r="AAD3049" s="6"/>
    </row>
    <row r="3050" spans="702:706">
      <c r="ZZ3050" s="5">
        <v>2020</v>
      </c>
      <c r="AAA3050" s="6">
        <f>COUNTIF(dbase!$D$5:D14029,"2020")</f>
        <v>0</v>
      </c>
      <c r="AAC3050" s="5">
        <v>2020</v>
      </c>
      <c r="AAD3050" s="6"/>
    </row>
    <row r="3051" spans="702:706">
      <c r="ZZ3051" s="5">
        <v>2021</v>
      </c>
      <c r="AAA3051" s="6">
        <f>COUNTIF(dbase!$D$5:D14030,"2021")</f>
        <v>0</v>
      </c>
    </row>
    <row r="3052" spans="702:706">
      <c r="ZZ3052" s="5">
        <v>2022</v>
      </c>
      <c r="AAA3052" s="6">
        <f>COUNTIF(dbase!$D$5:D14031,"2022")</f>
        <v>0</v>
      </c>
    </row>
    <row r="3053" spans="702:706">
      <c r="ZZ3053" s="5">
        <v>2023</v>
      </c>
      <c r="AAA3053" s="6">
        <f>COUNTIF(dbase!$D$5:D14032,"2023")</f>
        <v>0</v>
      </c>
    </row>
    <row r="3054" spans="702:706">
      <c r="ZZ3054" s="5">
        <v>2024</v>
      </c>
      <c r="AAA3054" s="6">
        <f>COUNTIF(dbase!$D$5:D14033,"2024")</f>
        <v>0</v>
      </c>
    </row>
    <row r="3055" spans="702:706">
      <c r="ZZ3055" s="5">
        <v>2025</v>
      </c>
      <c r="AAA3055" s="6">
        <f>COUNTIF(dbase!$D$5:D14034,"2025")</f>
        <v>0</v>
      </c>
    </row>
    <row r="3056" spans="702:706">
      <c r="ZZ3056" s="5"/>
      <c r="AAA3056" s="6"/>
    </row>
    <row r="3057" spans="702:703">
      <c r="ZZ3057" s="5"/>
      <c r="AAA3057" s="6"/>
    </row>
    <row r="3058" spans="702:703">
      <c r="ZZ3058" s="5"/>
      <c r="AAA3058" s="6"/>
    </row>
    <row r="3059" spans="702:703">
      <c r="ZZ3059" s="5"/>
      <c r="AAA3059" s="6"/>
    </row>
    <row r="3060" spans="702:703">
      <c r="ZZ3060" s="5"/>
      <c r="AAA3060" s="6"/>
    </row>
    <row r="3063" spans="702:703">
      <c r="AAA3063">
        <f>SUM(AAA3020:AAA3060)</f>
        <v>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5"/>
  <dimension ref="A1"/>
  <sheetViews>
    <sheetView showGridLines="0" showRowColHeaders="0" zoomScale="130" zoomScaleNormal="130" workbookViewId="0"/>
  </sheetViews>
  <sheetFormatPr defaultRowHeight="14.4"/>
  <sheetData/>
  <sheetProtection password="C7E7" sheet="1" scenarios="1" insertColumns="0" insertRows="0" deleteColumns="0" deleteRows="0"/>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sheetPr codeName="Sheet6"/>
  <dimension ref="A2:P17"/>
  <sheetViews>
    <sheetView showGridLines="0" showRowColHeaders="0" workbookViewId="0">
      <selection activeCell="J2" sqref="J2:K2"/>
    </sheetView>
  </sheetViews>
  <sheetFormatPr defaultRowHeight="14.4"/>
  <cols>
    <col min="1" max="1" width="17" customWidth="1"/>
    <col min="2" max="12" width="6.88671875" customWidth="1"/>
  </cols>
  <sheetData>
    <row r="2" spans="1:16" ht="19.2" customHeight="1">
      <c r="A2" s="79" t="s">
        <v>105</v>
      </c>
      <c r="B2" s="79"/>
      <c r="C2" s="79"/>
      <c r="D2" s="79"/>
      <c r="E2" s="79">
        <f>dbase!M1</f>
        <v>2020</v>
      </c>
      <c r="F2" s="79"/>
      <c r="H2" s="71" t="s">
        <v>95</v>
      </c>
      <c r="I2" s="71"/>
      <c r="J2" s="71" t="s">
        <v>96</v>
      </c>
      <c r="K2" s="71"/>
      <c r="L2" s="71" t="s">
        <v>94</v>
      </c>
      <c r="M2" s="71"/>
    </row>
    <row r="4" spans="1:16">
      <c r="A4" s="56" t="s">
        <v>90</v>
      </c>
      <c r="B4" s="56">
        <v>1990</v>
      </c>
      <c r="C4" s="56">
        <v>1991</v>
      </c>
      <c r="D4" s="56">
        <v>1992</v>
      </c>
      <c r="E4" s="56">
        <v>1993</v>
      </c>
      <c r="F4" s="56">
        <v>1994</v>
      </c>
      <c r="G4" s="56">
        <v>1995</v>
      </c>
      <c r="H4" s="56">
        <v>1996</v>
      </c>
      <c r="I4" s="56">
        <v>1997</v>
      </c>
      <c r="J4" s="56">
        <v>1998</v>
      </c>
      <c r="K4" s="56">
        <v>1999</v>
      </c>
      <c r="L4" s="56">
        <v>2000</v>
      </c>
    </row>
    <row r="5" spans="1:16">
      <c r="A5" s="10" t="s">
        <v>91</v>
      </c>
      <c r="B5" s="10">
        <f>$E$2-B4</f>
        <v>30</v>
      </c>
      <c r="C5" s="10">
        <f t="shared" ref="C5:L5" si="0">$E$2-C4</f>
        <v>29</v>
      </c>
      <c r="D5" s="10">
        <f t="shared" si="0"/>
        <v>28</v>
      </c>
      <c r="E5" s="10">
        <f t="shared" si="0"/>
        <v>27</v>
      </c>
      <c r="F5" s="10">
        <f t="shared" si="0"/>
        <v>26</v>
      </c>
      <c r="G5" s="10">
        <f t="shared" si="0"/>
        <v>25</v>
      </c>
      <c r="H5" s="10">
        <f t="shared" si="0"/>
        <v>24</v>
      </c>
      <c r="I5" s="10">
        <f t="shared" si="0"/>
        <v>23</v>
      </c>
      <c r="J5" s="10">
        <f t="shared" si="0"/>
        <v>22</v>
      </c>
      <c r="K5" s="10">
        <f t="shared" si="0"/>
        <v>21</v>
      </c>
      <c r="L5" s="10">
        <f t="shared" si="0"/>
        <v>20</v>
      </c>
    </row>
    <row r="6" spans="1:16">
      <c r="A6" s="55" t="s">
        <v>92</v>
      </c>
      <c r="B6" s="55">
        <f>TAHUN1990</f>
        <v>0</v>
      </c>
      <c r="C6" s="55">
        <f>TAHUN1991</f>
        <v>0</v>
      </c>
      <c r="D6" s="55">
        <f>TAHUN1992</f>
        <v>0</v>
      </c>
      <c r="E6" s="55">
        <f>TAHUN1993</f>
        <v>0</v>
      </c>
      <c r="F6" s="55">
        <f>TAHUN1994</f>
        <v>0</v>
      </c>
      <c r="G6" s="55">
        <f>TAHUN1995</f>
        <v>0</v>
      </c>
      <c r="H6" s="55">
        <f>TAHUN1996</f>
        <v>0</v>
      </c>
      <c r="I6" s="55">
        <f>TAHUN1997</f>
        <v>0</v>
      </c>
      <c r="J6" s="55">
        <f>TAHUN1998</f>
        <v>0</v>
      </c>
      <c r="K6" s="55">
        <f>TAHUN1999</f>
        <v>0</v>
      </c>
      <c r="L6" s="55">
        <f>TAHUN2000</f>
        <v>1</v>
      </c>
    </row>
    <row r="8" spans="1:16">
      <c r="A8" s="56" t="s">
        <v>90</v>
      </c>
      <c r="B8" s="56">
        <v>2001</v>
      </c>
      <c r="C8" s="56">
        <v>2002</v>
      </c>
      <c r="D8" s="56">
        <v>2003</v>
      </c>
      <c r="E8" s="56">
        <v>2004</v>
      </c>
      <c r="F8" s="56">
        <v>2005</v>
      </c>
      <c r="G8" s="56">
        <v>2006</v>
      </c>
      <c r="H8" s="56">
        <v>2007</v>
      </c>
      <c r="I8" s="56">
        <v>2008</v>
      </c>
      <c r="J8" s="56">
        <v>2009</v>
      </c>
      <c r="K8" s="56">
        <v>2010</v>
      </c>
    </row>
    <row r="9" spans="1:16">
      <c r="A9" s="10" t="s">
        <v>91</v>
      </c>
      <c r="B9" s="10">
        <f>$E$2-B8</f>
        <v>19</v>
      </c>
      <c r="C9" s="10">
        <f t="shared" ref="C9:K9" si="1">$E$2-C8</f>
        <v>18</v>
      </c>
      <c r="D9" s="10">
        <f t="shared" si="1"/>
        <v>17</v>
      </c>
      <c r="E9" s="10">
        <f t="shared" si="1"/>
        <v>16</v>
      </c>
      <c r="F9" s="10">
        <f t="shared" si="1"/>
        <v>15</v>
      </c>
      <c r="G9" s="10">
        <f t="shared" si="1"/>
        <v>14</v>
      </c>
      <c r="H9" s="10">
        <f t="shared" si="1"/>
        <v>13</v>
      </c>
      <c r="I9" s="10">
        <f t="shared" si="1"/>
        <v>12</v>
      </c>
      <c r="J9" s="10">
        <f t="shared" si="1"/>
        <v>11</v>
      </c>
      <c r="K9" s="10">
        <f t="shared" si="1"/>
        <v>10</v>
      </c>
    </row>
    <row r="10" spans="1:16">
      <c r="A10" s="55" t="s">
        <v>92</v>
      </c>
      <c r="B10" s="55">
        <f>TAHUN2001</f>
        <v>0</v>
      </c>
      <c r="C10" s="55">
        <f>TAHUN2002</f>
        <v>1</v>
      </c>
      <c r="D10" s="55">
        <f>TAHUN2003</f>
        <v>0</v>
      </c>
      <c r="E10" s="55">
        <f>TAHUN2004</f>
        <v>0</v>
      </c>
      <c r="F10" s="55">
        <f>TAHUN2005</f>
        <v>2</v>
      </c>
      <c r="G10" s="55">
        <f>TAHUN2006</f>
        <v>2</v>
      </c>
      <c r="H10" s="55">
        <f>TAHUN2007</f>
        <v>0</v>
      </c>
      <c r="I10" s="55">
        <f>TAHUN2008</f>
        <v>0</v>
      </c>
      <c r="J10" s="55">
        <f>TAHUN2009</f>
        <v>0</v>
      </c>
      <c r="K10" s="55">
        <f>TAHUN2010</f>
        <v>0</v>
      </c>
    </row>
    <row r="13" spans="1:16">
      <c r="A13" s="56" t="s">
        <v>90</v>
      </c>
      <c r="B13" s="56">
        <v>2011</v>
      </c>
      <c r="C13" s="56">
        <v>2012</v>
      </c>
      <c r="D13" s="56">
        <v>2013</v>
      </c>
      <c r="E13" s="56">
        <v>2014</v>
      </c>
      <c r="F13" s="56">
        <v>2015</v>
      </c>
      <c r="G13" s="56">
        <v>2016</v>
      </c>
      <c r="H13" s="56">
        <v>2017</v>
      </c>
      <c r="I13" s="56">
        <v>2018</v>
      </c>
      <c r="J13" s="56">
        <v>2019</v>
      </c>
      <c r="K13" s="56">
        <v>2020</v>
      </c>
      <c r="L13" s="56">
        <v>2021</v>
      </c>
      <c r="M13" s="56">
        <v>2022</v>
      </c>
      <c r="N13" s="56">
        <v>2023</v>
      </c>
      <c r="O13" s="56">
        <v>2024</v>
      </c>
      <c r="P13" s="56">
        <v>2025</v>
      </c>
    </row>
    <row r="14" spans="1:16">
      <c r="A14" s="10" t="s">
        <v>91</v>
      </c>
      <c r="B14" s="10">
        <f>$E$2-B13</f>
        <v>9</v>
      </c>
      <c r="C14" s="10">
        <f t="shared" ref="C14:P14" si="2">$E$2-C13</f>
        <v>8</v>
      </c>
      <c r="D14" s="10">
        <f t="shared" si="2"/>
        <v>7</v>
      </c>
      <c r="E14" s="10">
        <f t="shared" si="2"/>
        <v>6</v>
      </c>
      <c r="F14" s="10">
        <f t="shared" si="2"/>
        <v>5</v>
      </c>
      <c r="G14" s="10">
        <f t="shared" si="2"/>
        <v>4</v>
      </c>
      <c r="H14" s="54">
        <f t="shared" si="2"/>
        <v>3</v>
      </c>
      <c r="I14" s="54">
        <f t="shared" si="2"/>
        <v>2</v>
      </c>
      <c r="J14" s="54">
        <f t="shared" si="2"/>
        <v>1</v>
      </c>
      <c r="K14" s="54">
        <f t="shared" si="2"/>
        <v>0</v>
      </c>
      <c r="L14" s="54">
        <f t="shared" si="2"/>
        <v>-1</v>
      </c>
      <c r="M14" s="54">
        <f t="shared" si="2"/>
        <v>-2</v>
      </c>
      <c r="N14" s="54">
        <f t="shared" si="2"/>
        <v>-3</v>
      </c>
      <c r="O14" s="54">
        <f t="shared" si="2"/>
        <v>-4</v>
      </c>
      <c r="P14" s="54">
        <f t="shared" si="2"/>
        <v>-5</v>
      </c>
    </row>
    <row r="15" spans="1:16">
      <c r="A15" s="55" t="s">
        <v>92</v>
      </c>
      <c r="B15" s="55">
        <f>TAHUN2011</f>
        <v>1</v>
      </c>
      <c r="C15" s="55">
        <f>TAHUN2012</f>
        <v>2</v>
      </c>
      <c r="D15" s="55">
        <f>TAHUN2013</f>
        <v>0</v>
      </c>
      <c r="E15" s="55">
        <f>TAHUN2014</f>
        <v>0</v>
      </c>
      <c r="F15" s="55">
        <f>TAHUN2015</f>
        <v>0</v>
      </c>
      <c r="G15" s="55">
        <f>TAHUN2016</f>
        <v>0</v>
      </c>
      <c r="H15" s="55">
        <f>TAHUN2017</f>
        <v>0</v>
      </c>
      <c r="I15" s="55">
        <f>TAHUN2018</f>
        <v>0</v>
      </c>
      <c r="J15" s="55">
        <f>TAHUN2019</f>
        <v>0</v>
      </c>
      <c r="K15" s="55">
        <f>TAHUN2020</f>
        <v>0</v>
      </c>
      <c r="L15" s="55">
        <f>TAHUN2021</f>
        <v>0</v>
      </c>
      <c r="M15" s="55">
        <f>TAHUN2022</f>
        <v>0</v>
      </c>
      <c r="N15" s="55">
        <f>TAHUN2023</f>
        <v>0</v>
      </c>
      <c r="O15" s="55">
        <f>TAHUN2024</f>
        <v>0</v>
      </c>
      <c r="P15" s="55">
        <f>TAHUN2025</f>
        <v>0</v>
      </c>
    </row>
    <row r="17" spans="1:14">
      <c r="A17" s="80" t="s">
        <v>100</v>
      </c>
      <c r="B17" s="80"/>
      <c r="C17" s="80"/>
      <c r="D17" s="81">
        <f>(SUM(B6:L6)+(SUM(B10:K10)+(SUM(B15:P15))))</f>
        <v>9</v>
      </c>
      <c r="E17" s="81"/>
      <c r="G17" s="80" t="s">
        <v>101</v>
      </c>
      <c r="H17" s="80"/>
      <c r="I17" s="80">
        <f>L</f>
        <v>4</v>
      </c>
      <c r="J17" s="80"/>
      <c r="K17" s="78" t="s">
        <v>102</v>
      </c>
      <c r="L17" s="78"/>
      <c r="M17" s="78">
        <f>P</f>
        <v>5</v>
      </c>
      <c r="N17" s="78"/>
    </row>
  </sheetData>
  <sheetProtection password="C7E7" sheet="1" objects="1" scenarios="1" insertRows="0" insertHyperlinks="0" deleteColumns="0" deleteRows="0"/>
  <mergeCells count="11">
    <mergeCell ref="M17:N17"/>
    <mergeCell ref="E2:F2"/>
    <mergeCell ref="A2:D2"/>
    <mergeCell ref="H2:I2"/>
    <mergeCell ref="J2:K2"/>
    <mergeCell ref="L2:M2"/>
    <mergeCell ref="A17:C17"/>
    <mergeCell ref="D17:E17"/>
    <mergeCell ref="G17:H17"/>
    <mergeCell ref="I17:J17"/>
    <mergeCell ref="K17:L17"/>
  </mergeCells>
  <conditionalFormatting sqref="B14:P14">
    <cfRule type="cellIs" dxfId="0" priority="1" operator="lessThan">
      <formula>3</formula>
    </cfRule>
  </conditionalFormatting>
  <hyperlinks>
    <hyperlink ref="H2:I2" location="dbase!A1" display="FORM ISIAN"/>
    <hyperlink ref="J2:K2" location="DBASE2!A1" display="REKAP KEL"/>
    <hyperlink ref="L2:M2" location="'DATA BASE'!A1" display="MENU AWAL"/>
  </hyperlink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71</vt:i4>
      </vt:variant>
    </vt:vector>
  </HeadingPairs>
  <TitlesOfParts>
    <vt:vector size="76" baseType="lpstr">
      <vt:lpstr>dbase</vt:lpstr>
      <vt:lpstr>DBASE2</vt:lpstr>
      <vt:lpstr>DBASE1</vt:lpstr>
      <vt:lpstr>DATA BASE</vt:lpstr>
      <vt:lpstr>rekapumur</vt:lpstr>
      <vt:lpstr>almukmin</vt:lpstr>
      <vt:lpstr>bandaraindah</vt:lpstr>
      <vt:lpstr>hp</vt:lpstr>
      <vt:lpstr>jmlArrosidin</vt:lpstr>
      <vt:lpstr>jmlmukmin</vt:lpstr>
      <vt:lpstr>juatalaut</vt:lpstr>
      <vt:lpstr>jumlahmukmin</vt:lpstr>
      <vt:lpstr>kamp.atas</vt:lpstr>
      <vt:lpstr>kamp.bawah</vt:lpstr>
      <vt:lpstr>kamp.satu</vt:lpstr>
      <vt:lpstr>kl</vt:lpstr>
      <vt:lpstr>L</vt:lpstr>
      <vt:lpstr>markoni</vt:lpstr>
      <vt:lpstr>mulawarman</vt:lpstr>
      <vt:lpstr>NAME</vt:lpstr>
      <vt:lpstr>NO</vt:lpstr>
      <vt:lpstr>ortoo</vt:lpstr>
      <vt:lpstr>P</vt:lpstr>
      <vt:lpstr>pantaiindah</vt:lpstr>
      <vt:lpstr>pantura</vt:lpstr>
      <vt:lpstr>perikanan</vt:lpstr>
      <vt:lpstr>perum.indah</vt:lpstr>
      <vt:lpstr>perumnas</vt:lpstr>
      <vt:lpstr>perumondah</vt:lpstr>
      <vt:lpstr>sebengkok</vt:lpstr>
      <vt:lpstr>Simp.tiga</vt:lpstr>
      <vt:lpstr>TAHUN1990</vt:lpstr>
      <vt:lpstr>TAHUN1991</vt:lpstr>
      <vt:lpstr>TAHUN1992</vt:lpstr>
      <vt:lpstr>TAHUN1993</vt:lpstr>
      <vt:lpstr>TAHUN1994</vt:lpstr>
      <vt:lpstr>TAHUN1995</vt:lpstr>
      <vt:lpstr>TAHUN1996</vt:lpstr>
      <vt:lpstr>TAHUN1997</vt:lpstr>
      <vt:lpstr>TAHUN1998</vt:lpstr>
      <vt:lpstr>TAHUN1999</vt:lpstr>
      <vt:lpstr>TAHUN2000</vt:lpstr>
      <vt:lpstr>TAHUN2001</vt:lpstr>
      <vt:lpstr>TAHUN2002</vt:lpstr>
      <vt:lpstr>TAHUN2003</vt:lpstr>
      <vt:lpstr>TAHUN2004</vt:lpstr>
      <vt:lpstr>TAHUN2005</vt:lpstr>
      <vt:lpstr>TAHUN2006</vt:lpstr>
      <vt:lpstr>TAHUN2007</vt:lpstr>
      <vt:lpstr>TAHUN2008</vt:lpstr>
      <vt:lpstr>TAHUN2009</vt:lpstr>
      <vt:lpstr>TAHUN2010</vt:lpstr>
      <vt:lpstr>TAHUN2011</vt:lpstr>
      <vt:lpstr>TAHUN2012</vt:lpstr>
      <vt:lpstr>TAHUN2013</vt:lpstr>
      <vt:lpstr>TAHUN2014</vt:lpstr>
      <vt:lpstr>TAHUN2015</vt:lpstr>
      <vt:lpstr>TAHUN2016</vt:lpstr>
      <vt:lpstr>TAHUN2017</vt:lpstr>
      <vt:lpstr>TAHUN2018</vt:lpstr>
      <vt:lpstr>TAHUN2019</vt:lpstr>
      <vt:lpstr>TAHUN2020</vt:lpstr>
      <vt:lpstr>TAHUN2021</vt:lpstr>
      <vt:lpstr>TAHUN2022</vt:lpstr>
      <vt:lpstr>TAHUN2023</vt:lpstr>
      <vt:lpstr>TAHUN2024</vt:lpstr>
      <vt:lpstr>TAHUN2025</vt:lpstr>
      <vt:lpstr>tar.barat</vt:lpstr>
      <vt:lpstr>tar.tim</vt:lpstr>
      <vt:lpstr>tar.timur</vt:lpstr>
      <vt:lpstr>tarakanutara</vt:lpstr>
      <vt:lpstr>tarbarat</vt:lpstr>
      <vt:lpstr>tartim</vt:lpstr>
      <vt:lpstr>terdaftar</vt:lpstr>
      <vt:lpstr>thkelahiran</vt:lpstr>
      <vt:lpstr>tj.selorkota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Pakde sofa</dc:creator>
  <cp:lastModifiedBy>Pakde sofa</cp:lastModifiedBy>
  <dcterms:created xsi:type="dcterms:W3CDTF">2016-03-16T05:22:43Z</dcterms:created>
  <dcterms:modified xsi:type="dcterms:W3CDTF">2016-05-01T15:16:23Z</dcterms:modified>
</cp:coreProperties>
</file>